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90" windowHeight="7935"/>
  </bookViews>
  <sheets>
    <sheet name="DUNGEON KEY" sheetId="1" r:id="rId1"/>
    <sheet name="INSTRUCTIONS &amp; INFO" sheetId="9" r:id="rId2"/>
    <sheet name="ROOM CONTENTS" sheetId="5" r:id="rId3"/>
    <sheet name="ENCOUNTERS" sheetId="2" r:id="rId4"/>
    <sheet name="MONSTERS" sheetId="3" r:id="rId5"/>
    <sheet name="TREASURE" sheetId="4" r:id="rId6"/>
    <sheet name="TRAPS" sheetId="6" r:id="rId7"/>
    <sheet name="DRESSING" sheetId="7" r:id="rId8"/>
    <sheet name="TRICKS" sheetId="8" r:id="rId9"/>
  </sheets>
  <calcPr calcId="144525"/>
</workbook>
</file>

<file path=xl/comments1.xml><?xml version="1.0" encoding="utf-8"?>
<comments xmlns="http://schemas.openxmlformats.org/spreadsheetml/2006/main">
  <authors>
    <author>Chris</author>
  </authors>
  <commentList>
    <comment ref="C2" authorId="0">
      <text>
        <r>
          <rPr>
            <b/>
            <sz val="9"/>
            <rFont val="Times New Roman"/>
            <charset val="0"/>
          </rPr>
          <t>Chris:</t>
        </r>
        <r>
          <rPr>
            <sz val="9"/>
            <rFont val="Times New Roman"/>
            <charset val="0"/>
          </rPr>
          <t xml:space="preserve">
The first number generates the ROW on the table.
The third value generates the COLUMN on the table.</t>
        </r>
      </text>
    </comment>
    <comment ref="G2" authorId="0">
      <text>
        <r>
          <rPr>
            <b/>
            <sz val="9"/>
            <rFont val="Times New Roman"/>
            <charset val="0"/>
          </rPr>
          <t>This formula checks to see if there are monsters present.  If there are, it generates an appropriate CR monster.</t>
        </r>
      </text>
    </comment>
    <comment ref="H2" authorId="0">
      <text>
        <r>
          <rPr>
            <b/>
            <sz val="9"/>
            <rFont val="Times New Roman"/>
            <charset val="0"/>
          </rPr>
          <t>This formula checks to see if there are monsters present.  If there are, it generates an appropriate CR monster.</t>
        </r>
      </text>
    </comment>
    <comment ref="I2" authorId="0">
      <text>
        <r>
          <rPr>
            <b/>
            <sz val="9"/>
            <rFont val="Times New Roman"/>
            <charset val="0"/>
          </rPr>
          <t>This formula checks to see if there are monsters present.  If there are, it generates an appropriate CR monster.</t>
        </r>
      </text>
    </comment>
    <comment ref="O2" authorId="0">
      <text>
        <r>
          <rPr>
            <sz val="9"/>
            <rFont val="Times New Roman"/>
            <charset val="0"/>
          </rPr>
          <t>=IF(OR($C2="Monster w/ Loot",$C2="Trap w/ Loot"),	\\IF the room has LOOT
\\THEN RUN ANOTHER IF-THEN TEST
IF(RAND()&lt;=VLOOKUP($A2,'TREASURE TABLES'!$A$2:$F$14,6,FALSE),
\\THE ABOVE TEST GENERATES A RANDOM #, THEN PULLS THE % CHANCE FOR MAGIC ITEMS FROM THE TREASURE TABLES TO COMPARE AGAINST
"MAGIC ITEM","---")
\\IF THE RANDOM # IS &lt; THE %, THEN “MAGIC ITEM” IS DISPLAYED
,"---"	\\IF THE ROOM HAS NO LOOT, THEN “---” IS OUTPUT)</t>
        </r>
      </text>
    </comment>
  </commentList>
</comments>
</file>

<file path=xl/comments2.xml><?xml version="1.0" encoding="utf-8"?>
<comments xmlns="http://schemas.openxmlformats.org/spreadsheetml/2006/main">
  <authors>
    <author>Chris</author>
  </authors>
  <commentList>
    <comment ref="G19" authorId="0">
      <text>
        <r>
          <rPr>
            <sz val="9"/>
            <rFont val="Times New Roman"/>
            <charset val="0"/>
          </rPr>
          <t>Dice Roll</t>
        </r>
      </text>
    </comment>
  </commentList>
</comments>
</file>

<file path=xl/sharedStrings.xml><?xml version="1.0" encoding="utf-8"?>
<sst xmlns="http://schemas.openxmlformats.org/spreadsheetml/2006/main" count="304">
  <si>
    <t>FLOOR</t>
  </si>
  <si>
    <t>ROOM</t>
  </si>
  <si>
    <t>GENERAL</t>
  </si>
  <si>
    <t>CR</t>
  </si>
  <si>
    <t>#s</t>
  </si>
  <si>
    <t>ROOM CONTENTS</t>
  </si>
  <si>
    <t>MONSTER</t>
  </si>
  <si>
    <t>TRAP</t>
  </si>
  <si>
    <t>DRESSING</t>
  </si>
  <si>
    <t>TRICK</t>
  </si>
  <si>
    <t>SP</t>
  </si>
  <si>
    <t>GP</t>
  </si>
  <si>
    <t>GEM</t>
  </si>
  <si>
    <t>JEWELS</t>
  </si>
  <si>
    <t>MAGIC</t>
  </si>
  <si>
    <t>ROLLS</t>
  </si>
  <si>
    <t>Monster</t>
  </si>
  <si>
    <t>Empty</t>
  </si>
  <si>
    <t>Dressing</t>
  </si>
  <si>
    <t>Monster w/ Loot</t>
  </si>
  <si>
    <t>Trick</t>
  </si>
  <si>
    <t>Trap w/ Loot</t>
  </si>
  <si>
    <t>Trap</t>
  </si>
  <si>
    <t>This table drives the odds for what to put in each room.  Feel free to adjust as you see fit to increase or reduce the odds of various events occuring.</t>
  </si>
  <si>
    <t>This table controls the Challenge Rating of a monster pulled on each level.</t>
  </si>
  <si>
    <t>These two tables set the "expected" CR for each level, then determine the monster numbers based off of that.</t>
  </si>
  <si>
    <t xml:space="preserve">Example:  On Level 4, a dice roll of "6" indicates a CR5 monster. </t>
  </si>
  <si>
    <t>Example:  On level 4, the expected CR is 3.  A level 5 monster is 2 steps worse, so would appear in 1/3 typical #s.</t>
  </si>
  <si>
    <t>LEVEL</t>
  </si>
  <si>
    <t>&lt;--- Dice Roll</t>
  </si>
  <si>
    <t>"EXPECTED CR"</t>
  </si>
  <si>
    <t>NUMBERS VS CR</t>
  </si>
  <si>
    <t>3X</t>
  </si>
  <si>
    <t>2X</t>
  </si>
  <si>
    <t>NORMAL</t>
  </si>
  <si>
    <t>1/2</t>
  </si>
  <si>
    <t>1/3</t>
  </si>
  <si>
    <t>The table below is for reference only.  Its a clearer represenation of the odds above.</t>
  </si>
  <si>
    <t>1-4</t>
  </si>
  <si>
    <t>1-2</t>
  </si>
  <si>
    <t>3-4</t>
  </si>
  <si>
    <t>5-6</t>
  </si>
  <si>
    <t>3-6</t>
  </si>
  <si>
    <t>DICE ROLL</t>
  </si>
  <si>
    <t>&lt;--- MONSTER CR</t>
  </si>
  <si>
    <t>Bandits</t>
  </si>
  <si>
    <t>Berserker</t>
  </si>
  <si>
    <t>Bugbear</t>
  </si>
  <si>
    <t>Cockatrice</t>
  </si>
  <si>
    <t>Giant (Hill)</t>
  </si>
  <si>
    <t>Giant (Fire/Cloud)</t>
  </si>
  <si>
    <t>Giant (Storm)</t>
  </si>
  <si>
    <t>Giant Beetle, Fire</t>
  </si>
  <si>
    <t>Doppleganger</t>
  </si>
  <si>
    <t>Displacer Beast</t>
  </si>
  <si>
    <t>Giant (Stone)</t>
  </si>
  <si>
    <t>Chimera</t>
  </si>
  <si>
    <t>Will O Wisp</t>
  </si>
  <si>
    <t>Giant Centipede</t>
  </si>
  <si>
    <t>Hobgoblins (2x #)</t>
  </si>
  <si>
    <t>Ghoul</t>
  </si>
  <si>
    <t>Gargoyle</t>
  </si>
  <si>
    <t>Giant (Frost)</t>
  </si>
  <si>
    <t>Hydra (7-8 Heads)</t>
  </si>
  <si>
    <t>Purple Worm</t>
  </si>
  <si>
    <t>Giant Rat</t>
  </si>
  <si>
    <t>Giant Tick</t>
  </si>
  <si>
    <t>Gelatinous Cube</t>
  </si>
  <si>
    <t>Carrion Crawler</t>
  </si>
  <si>
    <t>Ettin</t>
  </si>
  <si>
    <t>Hydra (9-12 Heads)</t>
  </si>
  <si>
    <t>Goblin</t>
  </si>
  <si>
    <t>Giant Hog</t>
  </si>
  <si>
    <t>Giant Toad</t>
  </si>
  <si>
    <r>
      <rPr>
        <sz val="10"/>
        <color theme="1"/>
        <rFont val="Tw Cen MT"/>
        <charset val="134"/>
      </rPr>
      <t>G. </t>
    </r>
    <r>
      <rPr>
        <sz val="10"/>
        <color theme="1"/>
        <rFont val="Tw Cen MT"/>
        <charset val="134"/>
      </rPr>
      <t>Beetle, Boring</t>
    </r>
  </si>
  <si>
    <t>Giant Scorpion</t>
  </si>
  <si>
    <t>Fire Lizard</t>
  </si>
  <si>
    <t>Golem</t>
  </si>
  <si>
    <t>Hobgoblin</t>
  </si>
  <si>
    <t>Giant Frog</t>
  </si>
  <si>
    <t>Gray Ooze</t>
  </si>
  <si>
    <t>Giant Snake</t>
  </si>
  <si>
    <t>Giant Slug</t>
  </si>
  <si>
    <t>Giant Beetle, Rhino</t>
  </si>
  <si>
    <t>Basilisk</t>
  </si>
  <si>
    <t>Kobold</t>
  </si>
  <si>
    <t>Wererat</t>
  </si>
  <si>
    <t>Lycan. (Wolf/Boar)</t>
  </si>
  <si>
    <t>Lycan. (Bear/Tiger)</t>
  </si>
  <si>
    <t>Hydra (6 Heads)</t>
  </si>
  <si>
    <t>Beholder</t>
  </si>
  <si>
    <t>Umber Hulk</t>
  </si>
  <si>
    <t>Large Spider</t>
  </si>
  <si>
    <t>Giant Beetle, Bomb.</t>
  </si>
  <si>
    <t>Ogre</t>
  </si>
  <si>
    <t>Harpy</t>
  </si>
  <si>
    <t>Invisible Stalker</t>
  </si>
  <si>
    <t>Gorgon</t>
  </si>
  <si>
    <t>Dragon (Adult, Old, V Old)</t>
  </si>
  <si>
    <t>Orc</t>
  </si>
  <si>
    <t>Giant Ant, Worker</t>
  </si>
  <si>
    <t>White Ape</t>
  </si>
  <si>
    <t>Minotaur</t>
  </si>
  <si>
    <t>Manticore</t>
  </si>
  <si>
    <t>Medusa</t>
  </si>
  <si>
    <t>Skeleton</t>
  </si>
  <si>
    <t>Giant Lizard</t>
  </si>
  <si>
    <t>Wraith</t>
  </si>
  <si>
    <t>Dragon (Very Young)</t>
  </si>
  <si>
    <t>Phase Spider</t>
  </si>
  <si>
    <t>Dragon (Sub Adult)</t>
  </si>
  <si>
    <t>Zombie</t>
  </si>
  <si>
    <t>Wight</t>
  </si>
  <si>
    <t>Mummy</t>
  </si>
  <si>
    <t>Dragon (Young)</t>
  </si>
  <si>
    <t>Griffon</t>
  </si>
  <si>
    <t>Balrog</t>
  </si>
  <si>
    <t>Ghouls (1/2 #)</t>
  </si>
  <si>
    <t>Rogues, Level 3</t>
  </si>
  <si>
    <t>Rust Monster or Owl Bear</t>
  </si>
  <si>
    <t>Spectre</t>
  </si>
  <si>
    <t>Mind Flayer</t>
  </si>
  <si>
    <t>Lich</t>
  </si>
  <si>
    <t>Gnoll</t>
  </si>
  <si>
    <t>Rogues, Level 4</t>
  </si>
  <si>
    <t>Hydra (5 Heads)</t>
  </si>
  <si>
    <t>Roper</t>
  </si>
  <si>
    <t>Vampire</t>
  </si>
  <si>
    <t>Rogues, Level 2</t>
  </si>
  <si>
    <t>Magic-Users, Level 3</t>
  </si>
  <si>
    <t>Fighters, Level 5</t>
  </si>
  <si>
    <t>Wyvern</t>
  </si>
  <si>
    <t>Ogre Mage</t>
  </si>
  <si>
    <t>Titan</t>
  </si>
  <si>
    <t>Magic-Users, Lvl 4</t>
  </si>
  <si>
    <t>Clerics, Level 6</t>
  </si>
  <si>
    <t>Troll</t>
  </si>
  <si>
    <t>Fighters, Level 9</t>
  </si>
  <si>
    <t>Fighters, Level 13+</t>
  </si>
  <si>
    <t>Magic-Users, Lvl 2</t>
  </si>
  <si>
    <t>Rogues, Level 6</t>
  </si>
  <si>
    <t>Fighters, Level 8</t>
  </si>
  <si>
    <t>Fighters, Level 10</t>
  </si>
  <si>
    <t>Fighters, Level 3</t>
  </si>
  <si>
    <t>M-U, Level 5</t>
  </si>
  <si>
    <t>Rogues, Level 8</t>
  </si>
  <si>
    <t>Rogues, Level 10</t>
  </si>
  <si>
    <t>Rogues, Level 13+</t>
  </si>
  <si>
    <t>Fighters, Level 2</t>
  </si>
  <si>
    <t>Fighters, Level 4</t>
  </si>
  <si>
    <t>Magic-Users, Level 6</t>
  </si>
  <si>
    <t>Clerics, Level 8</t>
  </si>
  <si>
    <t>Clerics, Level 10</t>
  </si>
  <si>
    <t>Clerics, Level 13+</t>
  </si>
  <si>
    <t>Fighters, Level 6</t>
  </si>
  <si>
    <t>Magic-User, Level 8</t>
  </si>
  <si>
    <t>Magic-User, Level 10</t>
  </si>
  <si>
    <t>Magic-User, Level 13+</t>
  </si>
  <si>
    <t>GEMS</t>
  </si>
  <si>
    <t># OF GEMS (MIN)</t>
  </si>
  <si>
    <t># OF GEMS (MAX)</t>
  </si>
  <si>
    <t>MULTIPLIER</t>
  </si>
  <si>
    <t>This table generates results identically to the OD&amp;D tables except the odds of gems and jewels at level 1-7 have been DOUBLED.</t>
  </si>
  <si>
    <t>In my campaign, I reduce the number of these treasures found to 1d3 (from 1d6) to make up for this -- more frequent but smaller hoards.</t>
  </si>
  <si>
    <t>Roll</t>
  </si>
  <si>
    <t>Sample Trap</t>
  </si>
  <si>
    <t>Pit Trap (1d6)</t>
  </si>
  <si>
    <t>Arrow Trap (1d3 @ +0 for 1d6)</t>
  </si>
  <si>
    <t>9" Move Monster is fleeing with Loot</t>
  </si>
  <si>
    <t>Loot in chest (bash open)</t>
  </si>
  <si>
    <t>Fiery Jet (1d6 in 10')</t>
  </si>
  <si>
    <t>Standard Trap</t>
  </si>
  <si>
    <t>Pit Trap.  Takes one turn to climb out.  Deals 1d6 damage per CR, save vs stone for half.</t>
  </si>
  <si>
    <t>Loot in possession of guardian that can be pick-pocketed or fooled with disguise</t>
  </si>
  <si>
    <t>Loot is protected with poison trap</t>
  </si>
  <si>
    <t>Loot under guard of guardian that can be snuck by (hide/move silently)</t>
  </si>
  <si>
    <t>Loot in locked chest.</t>
  </si>
  <si>
    <t>Loot requires climbing to access with chance of fall (10-30’).</t>
  </si>
  <si>
    <t>Standard trap</t>
  </si>
  <si>
    <t>Arrow Trap.  Roll 1d3 attacks with a BAB equal to the floor of the dungeon.  Hits deal 1d6 damage.</t>
  </si>
  <si>
    <t>Instructions to access loot in foreign language.</t>
  </si>
  <si>
    <t>Loot protected by magical ward that can be suppressed with Counterspell or Knock, or shattered with Lightning or Fire (may damage loot)</t>
  </si>
  <si>
    <t>Loot protected by puzzle trap.</t>
  </si>
  <si>
    <t>Loot hidden in invisible chest.</t>
  </si>
  <si>
    <t>Loot in possession of powerful guardian needing magic weapons to hit that asks riddle</t>
  </si>
  <si>
    <t>Alarm.  When triggered, a loud alarm rings out.  Make three wandering monster checks.</t>
  </si>
  <si>
    <t>Loot in pool that causes 1 HP per HD damage and disease (save vs. Poison) unless Purify Food and Drink cast</t>
  </si>
  <si>
    <t>Loot protected by ward that can be broken by NPC, mentor or nearest Lord</t>
  </si>
  <si>
    <t>Monster will help locate loot if questioned with Speak with Animals</t>
  </si>
  <si>
    <t>Chest with ward requires Light spell to open</t>
  </si>
  <si>
    <t>Undead monster guardian wakes when loot is approached</t>
  </si>
  <si>
    <t>Gas.  Check for type: (1) Obscures Vision, (2) Blinds for 1d6 turns, (3) Fear, run back 120’, (4) Sleep for 2d6 turns, (5) Poison deals 1 HP damage per HD per CR, (6) Special.  All negative effects allow a save.</t>
  </si>
  <si>
    <t>Pit Trap (3d6)</t>
  </si>
  <si>
    <t>Arrow Trap (1d3 @ +5 for 1d6)</t>
  </si>
  <si>
    <t>12" Move Monster is fleeing with Loot</t>
  </si>
  <si>
    <t>Fiery Jet (3d6 in 10')</t>
  </si>
  <si>
    <t>Special Pit Trap.  Check for type:  (1) Slide to chamber with monster, (2) transporter to identical pit trap elsewhere on level, (3) slide to lower level, (4) door snaps shut, must be forced open from outside, (5) spikes at bottom (attack with BAB equal to dungeon floor), (6) Special.</t>
  </si>
  <si>
    <t>Loot requires climbing to access with chance of fall (20-40’).</t>
  </si>
  <si>
    <t>Stone Block.  Giant stone block slides into place over 10 seconds and blocks hallway.  Typically stays in place for 10-60 turns but may be permanent.</t>
  </si>
  <si>
    <t>Loot in pool that causes 1 HP per HD damage and disease (save vs. Poison) unless Remove Curse cast</t>
  </si>
  <si>
    <t>Loot protected by ward broken by voluntary self-punishment (1 HP per HD allows reaction roll, 6+).</t>
  </si>
  <si>
    <t>Monster will help locate loot if questioned with Speak with Dead</t>
  </si>
  <si>
    <t>Chest with ward requires Daylight (C. Light) spell to open</t>
  </si>
  <si>
    <t>Pit Trap (5d6)</t>
  </si>
  <si>
    <t>Arrow Trap (1d3 @ +7 for 1d6)</t>
  </si>
  <si>
    <t>15" Flying Monster is fleeing with Loot</t>
  </si>
  <si>
    <t>Fiery Jet (5d6 in 10')</t>
  </si>
  <si>
    <t>Loot requires climbing to access with chance of fall (20-60’).</t>
  </si>
  <si>
    <t>Loot protected by magical ward that can be suppressed with Passwall, or shattered with Disintegrate (may damage loot)</t>
  </si>
  <si>
    <t>Loot in pool that causes 1 HP per HD damage and disease (save vs. Poison) unless Neutralize Poison cast</t>
  </si>
  <si>
    <t>Monster will help locate loot if questioned with Speak with Plants.</t>
  </si>
  <si>
    <t>Chest with ward requires Dispel Evil spell to open</t>
  </si>
  <si>
    <t>Special</t>
  </si>
  <si>
    <t xml:space="preserve">This trap table is designed to give each class a chance to shine:  Fighters (level 1/5/9), Thieves (Level 2/6/10), Magic-Users (Level 3/7/11), Clerics (Level 4/8/12). </t>
  </si>
  <si>
    <t>Feel free to adjust as you see fit.</t>
  </si>
  <si>
    <t>Sandy ground</t>
  </si>
  <si>
    <t>Thieve’s hiding spot</t>
  </si>
  <si>
    <t>Stable for small beasts</t>
  </si>
  <si>
    <t>Recently plowed/dug</t>
  </si>
  <si>
    <t>Brick/lime furnace</t>
  </si>
  <si>
    <t>Unusual ceilings</t>
  </si>
  <si>
    <t>Low houses</t>
  </si>
  <si>
    <t>Small trees</t>
  </si>
  <si>
    <t>Horse stables/barns</t>
  </si>
  <si>
    <t>Pasture</t>
  </si>
  <si>
    <t>Wheat/corn field</t>
  </si>
  <si>
    <t>Cellar/low rooms</t>
  </si>
  <si>
    <t>Mountains</t>
  </si>
  <si>
    <t>High places</t>
  </si>
  <si>
    <t>Storehouses</t>
  </si>
  <si>
    <t>Halls</t>
  </si>
  <si>
    <t>Coffers/chests</t>
  </si>
  <si>
    <t>Unusual walls</t>
  </si>
  <si>
    <t>Sea, rivers, streams</t>
  </si>
  <si>
    <t>Brook, spring, well</t>
  </si>
  <si>
    <t>Ditches w/ rushes</t>
  </si>
  <si>
    <t>Marshes</t>
  </si>
  <si>
    <t>Cistern</t>
  </si>
  <si>
    <t>Cellars</t>
  </si>
  <si>
    <t>Wild beast</t>
  </si>
  <si>
    <t>Rough woods</t>
  </si>
  <si>
    <t>Desert</t>
  </si>
  <si>
    <t>Steep, rocky</t>
  </si>
  <si>
    <t>Castle, fort, park</t>
  </si>
  <si>
    <t>Fireplace, chimney</t>
  </si>
  <si>
    <t>Study</t>
  </si>
  <si>
    <t>Bookshelves</t>
  </si>
  <si>
    <t>Closet</t>
  </si>
  <si>
    <t>Granaries</t>
  </si>
  <si>
    <t>Dairy house</t>
  </si>
  <si>
    <t>Butter &amp; Lard House</t>
  </si>
  <si>
    <t>Pure, clean air</t>
  </si>
  <si>
    <t>Woodworking/cooper</t>
  </si>
  <si>
    <t>Tops of mountains</t>
  </si>
  <si>
    <t>Sandy/gravel</t>
  </si>
  <si>
    <t>Tops of drawers</t>
  </si>
  <si>
    <t>Top floor</t>
  </si>
  <si>
    <t>Creeping insects</t>
  </si>
  <si>
    <t>Stagnant water</t>
  </si>
  <si>
    <t>Quagmire</t>
  </si>
  <si>
    <t>Muddy, moorish ground</t>
  </si>
  <si>
    <t>Ponds/sinks</t>
  </si>
  <si>
    <t>Kitchen, washhouse</t>
  </si>
  <si>
    <t>Stable for war horses</t>
  </si>
  <si>
    <t>Great 4-footed beasts</t>
  </si>
  <si>
    <t>Fields, hills</t>
  </si>
  <si>
    <t>Highest land around</t>
  </si>
  <si>
    <t>Upper room</t>
  </si>
  <si>
    <t>Near fire</t>
  </si>
  <si>
    <t>Sails for ships</t>
  </si>
  <si>
    <t>Sheep-pens</t>
  </si>
  <si>
    <t>Fallow grounds</t>
  </si>
  <si>
    <t>Ox-barn</t>
  </si>
  <si>
    <t>Dunghill, soil</t>
  </si>
  <si>
    <t>Dark place, ground</t>
  </si>
  <si>
    <t>Quarries</t>
  </si>
  <si>
    <t>Vineyards</t>
  </si>
  <si>
    <t>Springs</t>
  </si>
  <si>
    <t>Hilly, uneven places</t>
  </si>
  <si>
    <t>Newly dug up</t>
  </si>
  <si>
    <t>Roofs/eaves</t>
  </si>
  <si>
    <t>Fish ponds</t>
  </si>
  <si>
    <t>Moats</t>
  </si>
  <si>
    <t>Water-mills</t>
  </si>
  <si>
    <t>Hermitage</t>
  </si>
  <si>
    <t>Springs w/ fowl</t>
  </si>
  <si>
    <t>Well</t>
  </si>
  <si>
    <t>This dungeon dressing table is derived from Lilly's Christian Astrology themes for each of the 12 signs in order.  Feel free to adjust to your liking.</t>
  </si>
  <si>
    <t>Sample Tricks</t>
  </si>
  <si>
    <t>False stairs, either up or down</t>
  </si>
  <si>
    <r>
      <rPr>
        <sz val="10"/>
        <color theme="1"/>
        <rFont val="Tw Cen MT"/>
        <charset val="134"/>
      </rPr>
      <t>Steps which lead to a slanting passage, so the player may actually</t>
    </r>
    <r>
      <rPr>
        <sz val="10"/>
        <color theme="1"/>
        <rFont val="Tw Cen MT"/>
        <charset val="134"/>
      </rPr>
      <t> </t>
    </r>
    <r>
      <rPr>
        <sz val="10"/>
        <color theme="1"/>
        <rFont val="Tw Cen MT"/>
        <charset val="134"/>
      </rPr>
      <t>stay on the same level, descend two levels, or ascend two levels</t>
    </r>
  </si>
  <si>
    <t>Trap steps which lead up a short distance, but then go downwards for at least two levels, with the return passage blocked by bars or a one way door</t>
  </si>
  <si>
    <t>Intra-level teleportation areas, so that a player will be transported to a similar (or dissimilar) area on the same level, possibly activated by touching some item (such as a gem, door, or the like)</t>
  </si>
  <si>
    <t>Sinking rooms, including rooms which seem to sink, while the doors remain shut fast for a period of several turns</t>
  </si>
  <si>
    <r>
      <rPr>
        <sz val="10"/>
        <color theme="1"/>
        <rFont val="Tw Cen MT"/>
        <charset val="134"/>
      </rPr>
      <t>I</t>
    </r>
    <r>
      <rPr>
        <sz val="10"/>
        <color theme="1"/>
        <rFont val="Tw Cen MT"/>
        <charset val="134"/>
      </rPr>
      <t>llusion, mind control, and geas rooms</t>
    </r>
  </si>
  <si>
    <r>
      <rPr>
        <sz val="10"/>
        <color theme="1"/>
        <rFont val="Tw Cen MT"/>
        <charset val="134"/>
      </rPr>
      <t>Sections which dead-end so as to trap players being pursued by</t>
    </r>
    <r>
      <rPr>
        <sz val="10"/>
        <color theme="1"/>
        <rFont val="Tw Cen MT"/>
        <charset val="134"/>
      </rPr>
      <t> </t>
    </r>
    <r>
      <rPr>
        <sz val="10"/>
        <color theme="1"/>
        <rFont val="Tw Cen MT"/>
        <charset val="134"/>
      </rPr>
      <t>monsters</t>
    </r>
  </si>
  <si>
    <r>
      <rPr>
        <sz val="10"/>
        <color theme="1"/>
        <rFont val="Tw Cen MT"/>
        <charset val="134"/>
      </rPr>
      <t>Doors which are openable from one side only, which resist opening</t>
    </r>
    <r>
      <rPr>
        <sz val="10"/>
        <color theme="1"/>
        <rFont val="Tw Cen MT"/>
        <charset val="134"/>
      </rPr>
      <t> </t>
    </r>
    <r>
      <rPr>
        <sz val="10"/>
        <color theme="1"/>
        <rFont val="Tw Cen MT"/>
        <charset val="134"/>
      </rPr>
      <t>from one side, or which appear at random intervals</t>
    </r>
    <r>
      <rPr>
        <sz val="10"/>
        <color theme="1"/>
        <rFont val="Tw Cen MT"/>
        <charset val="134"/>
      </rPr>
      <t> </t>
    </r>
  </si>
  <si>
    <r>
      <rPr>
        <sz val="10"/>
        <color theme="1"/>
        <rFont val="Tw Cen MT"/>
        <charset val="134"/>
      </rPr>
      <t>Natural passages and caverns which have varying width and direction,</t>
    </r>
    <r>
      <rPr>
        <sz val="10"/>
        <color theme="1"/>
        <rFont val="Tw Cen MT"/>
        <charset val="134"/>
      </rPr>
      <t> </t>
    </r>
    <r>
      <rPr>
        <sz val="10"/>
        <color theme="1"/>
        <rFont val="Tw Cen MT"/>
        <charset val="134"/>
      </rPr>
      <t>so that it is virtually impossible to accurately map such areas</t>
    </r>
  </si>
  <si>
    <t>Space distortion corridors or stairs which seem longer or shorter than they actually are</t>
  </si>
  <si>
    <t>Elevator room, descends 1-2 levels, will not ascend for 30 turns.</t>
  </si>
  <si>
    <t>Wall behind slides across passage blocking it from 10-60 turns.</t>
  </si>
  <si>
    <t>Pool (1-2 = empty, 3 = monster, 4-5 = monster &amp; treasure, 6 = magical).  If magical…  1 = grants wish to like alignment, deals 2d6 damage to all others, 2 = teleports to surface [4], one floor down [5], 100 miles away [6], 3 = Turns silver to gold 50% or lead 50%, 4 = adds or subtracts 1-3 points from an ability score.</t>
  </si>
  <si>
    <t>Secret Door</t>
  </si>
  <si>
    <t>Stairs</t>
  </si>
</sst>
</file>

<file path=xl/styles.xml><?xml version="1.0" encoding="utf-8"?>
<styleSheet xmlns="http://schemas.openxmlformats.org/spreadsheetml/2006/main">
  <numFmts count="4">
    <numFmt numFmtId="176" formatCode="_ * #,##0_ ;_ * \-#,##0_ ;_ * &quot;-&quot;_ ;_ @_ "/>
    <numFmt numFmtId="42" formatCode="_(&quot;$&quot;* #,##0_);_(&quot;$&quot;* \(#,##0\);_(&quot;$&quot;* &quot;-&quot;_);_(@_)"/>
    <numFmt numFmtId="177" formatCode="_ * #,##0.00_ ;_ * \-#,##0.00_ ;_ * &quot;-&quot;??_ ;_ @_ "/>
    <numFmt numFmtId="44" formatCode="_(&quot;$&quot;* #,##0.00_);_(&quot;$&quot;* \(#,##0.00\);_(&quot;$&quot;* &quot;-&quot;??_);_(@_)"/>
  </numFmts>
  <fonts count="25">
    <font>
      <sz val="11"/>
      <color theme="1"/>
      <name val="Calibri"/>
      <charset val="134"/>
      <scheme val="minor"/>
    </font>
    <font>
      <b/>
      <sz val="10"/>
      <color rgb="FFFFFFFF"/>
      <name val="Tw Cen MT"/>
      <charset val="134"/>
    </font>
    <font>
      <sz val="10"/>
      <color theme="1"/>
      <name val="Tw Cen MT"/>
      <charset val="134"/>
    </font>
    <font>
      <b/>
      <sz val="11"/>
      <color theme="1"/>
      <name val="Calibri"/>
      <charset val="134"/>
      <scheme val="minor"/>
    </font>
    <font>
      <sz val="9"/>
      <color theme="1"/>
      <name val="Tw Cen MT"/>
      <charset val="134"/>
    </font>
    <font>
      <b/>
      <u/>
      <sz val="11"/>
      <color theme="1"/>
      <name val="Calibri"/>
      <charset val="134"/>
      <scheme val="minor"/>
    </font>
    <font>
      <sz val="11"/>
      <color theme="0"/>
      <name val="Calibri"/>
      <charset val="0"/>
      <scheme val="minor"/>
    </font>
    <font>
      <sz val="11"/>
      <color theme="1"/>
      <name val="Calibri"/>
      <charset val="0"/>
      <scheme val="minor"/>
    </font>
    <font>
      <b/>
      <sz val="11"/>
      <color theme="1"/>
      <name val="Calibri"/>
      <charset val="0"/>
      <scheme val="minor"/>
    </font>
    <font>
      <u/>
      <sz val="11"/>
      <color rgb="FF0000FF"/>
      <name val="Calibri"/>
      <charset val="0"/>
      <scheme val="minor"/>
    </font>
    <font>
      <b/>
      <sz val="11"/>
      <color rgb="FFFFFFFF"/>
      <name val="Calibri"/>
      <charset val="0"/>
      <scheme val="minor"/>
    </font>
    <font>
      <b/>
      <sz val="13"/>
      <color theme="3"/>
      <name val="Calibri"/>
      <charset val="134"/>
      <scheme val="minor"/>
    </font>
    <font>
      <sz val="11"/>
      <color rgb="FF9C0006"/>
      <name val="Calibri"/>
      <charset val="0"/>
      <scheme val="minor"/>
    </font>
    <font>
      <sz val="11"/>
      <color rgb="FF3F3F76"/>
      <name val="Calibri"/>
      <charset val="0"/>
      <scheme val="minor"/>
    </font>
    <font>
      <b/>
      <sz val="11"/>
      <color theme="3"/>
      <name val="Calibri"/>
      <charset val="134"/>
      <scheme val="minor"/>
    </font>
    <font>
      <u/>
      <sz val="11"/>
      <color rgb="FF800080"/>
      <name val="Calibri"/>
      <charset val="0"/>
      <scheme val="minor"/>
    </font>
    <font>
      <sz val="11"/>
      <color rgb="FF006100"/>
      <name val="Calibri"/>
      <charset val="0"/>
      <scheme val="minor"/>
    </font>
    <font>
      <sz val="11"/>
      <color rgb="FF9C6500"/>
      <name val="Calibri"/>
      <charset val="0"/>
      <scheme val="minor"/>
    </font>
    <font>
      <b/>
      <sz val="18"/>
      <color theme="3"/>
      <name val="Calibri"/>
      <charset val="134"/>
      <scheme val="minor"/>
    </font>
    <font>
      <b/>
      <sz val="15"/>
      <color theme="3"/>
      <name val="Calibri"/>
      <charset val="134"/>
      <scheme val="minor"/>
    </font>
    <font>
      <b/>
      <sz val="11"/>
      <color rgb="FFFA7D00"/>
      <name val="Calibri"/>
      <charset val="0"/>
      <scheme val="minor"/>
    </font>
    <font>
      <sz val="11"/>
      <color rgb="FFFF0000"/>
      <name val="Calibri"/>
      <charset val="0"/>
      <scheme val="minor"/>
    </font>
    <font>
      <sz val="11"/>
      <color rgb="FFFA7D00"/>
      <name val="Calibri"/>
      <charset val="0"/>
      <scheme val="minor"/>
    </font>
    <font>
      <b/>
      <sz val="11"/>
      <color rgb="FF3F3F3F"/>
      <name val="Calibri"/>
      <charset val="0"/>
      <scheme val="minor"/>
    </font>
    <font>
      <i/>
      <sz val="11"/>
      <color rgb="FF7F7F7F"/>
      <name val="Calibri"/>
      <charset val="0"/>
      <scheme val="minor"/>
    </font>
  </fonts>
  <fills count="35">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4" borderId="0" applyNumberFormat="0" applyBorder="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10" fillId="7" borderId="7" applyNumberFormat="0" applyAlignment="0" applyProtection="0">
      <alignment vertical="center"/>
    </xf>
    <xf numFmtId="0" fontId="11" fillId="0" borderId="8" applyNumberFormat="0" applyFill="0" applyAlignment="0" applyProtection="0">
      <alignment vertical="center"/>
    </xf>
    <xf numFmtId="0" fontId="0" fillId="18" borderId="11" applyNumberFormat="0" applyFont="0" applyAlignment="0" applyProtection="0">
      <alignment vertical="center"/>
    </xf>
    <xf numFmtId="0" fontId="9" fillId="0" borderId="0" applyNumberFormat="0" applyFill="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0" fontId="7" fillId="27" borderId="0" applyNumberFormat="0" applyBorder="0" applyAlignment="0" applyProtection="0">
      <alignment vertical="center"/>
    </xf>
    <xf numFmtId="0" fontId="21" fillId="0" borderId="0" applyNumberFormat="0" applyFill="0" applyBorder="0" applyAlignment="0" applyProtection="0">
      <alignment vertical="center"/>
    </xf>
    <xf numFmtId="0" fontId="7" fillId="6"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8"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3" fillId="11" borderId="9" applyNumberFormat="0" applyAlignment="0" applyProtection="0">
      <alignment vertical="center"/>
    </xf>
    <xf numFmtId="0" fontId="6" fillId="31" borderId="0" applyNumberFormat="0" applyBorder="0" applyAlignment="0" applyProtection="0">
      <alignment vertical="center"/>
    </xf>
    <xf numFmtId="0" fontId="16" fillId="17" borderId="0" applyNumberFormat="0" applyBorder="0" applyAlignment="0" applyProtection="0">
      <alignment vertical="center"/>
    </xf>
    <xf numFmtId="0" fontId="23" fillId="30" borderId="13" applyNumberFormat="0" applyAlignment="0" applyProtection="0">
      <alignment vertical="center"/>
    </xf>
    <xf numFmtId="0" fontId="7" fillId="26" borderId="0" applyNumberFormat="0" applyBorder="0" applyAlignment="0" applyProtection="0">
      <alignment vertical="center"/>
    </xf>
    <xf numFmtId="0" fontId="20" fillId="30" borderId="9" applyNumberFormat="0" applyAlignment="0" applyProtection="0">
      <alignment vertical="center"/>
    </xf>
    <xf numFmtId="0" fontId="22" fillId="0" borderId="12" applyNumberFormat="0" applyFill="0" applyAlignment="0" applyProtection="0">
      <alignment vertical="center"/>
    </xf>
    <xf numFmtId="0" fontId="8" fillId="0" borderId="6" applyNumberFormat="0" applyFill="0" applyAlignment="0" applyProtection="0">
      <alignment vertical="center"/>
    </xf>
    <xf numFmtId="0" fontId="12" fillId="10" borderId="0" applyNumberFormat="0" applyBorder="0" applyAlignment="0" applyProtection="0">
      <alignment vertical="center"/>
    </xf>
    <xf numFmtId="0" fontId="17" fillId="21" borderId="0" applyNumberFormat="0" applyBorder="0" applyAlignment="0" applyProtection="0">
      <alignment vertical="center"/>
    </xf>
    <xf numFmtId="0" fontId="6" fillId="25"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7" fillId="24" borderId="0" applyNumberFormat="0" applyBorder="0" applyAlignment="0" applyProtection="0">
      <alignment vertical="center"/>
    </xf>
    <xf numFmtId="0" fontId="7" fillId="23" borderId="0" applyNumberFormat="0" applyBorder="0" applyAlignment="0" applyProtection="0">
      <alignment vertical="center"/>
    </xf>
    <xf numFmtId="0" fontId="6" fillId="29" borderId="0" applyNumberFormat="0" applyBorder="0" applyAlignment="0" applyProtection="0">
      <alignment vertical="center"/>
    </xf>
    <xf numFmtId="0" fontId="6" fillId="28" borderId="0" applyNumberFormat="0" applyBorder="0" applyAlignment="0" applyProtection="0">
      <alignment vertical="center"/>
    </xf>
    <xf numFmtId="0" fontId="7" fillId="15" borderId="0" applyNumberFormat="0" applyBorder="0" applyAlignment="0" applyProtection="0">
      <alignment vertical="center"/>
    </xf>
    <xf numFmtId="0" fontId="6" fillId="34"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6" fillId="12" borderId="0" applyNumberFormat="0" applyBorder="0" applyAlignment="0" applyProtection="0">
      <alignment vertical="center"/>
    </xf>
    <xf numFmtId="0" fontId="7" fillId="33" borderId="0" applyNumberFormat="0" applyBorder="0" applyAlignment="0" applyProtection="0">
      <alignment vertical="center"/>
    </xf>
    <xf numFmtId="0" fontId="6" fillId="32" borderId="0" applyNumberFormat="0" applyBorder="0" applyAlignment="0" applyProtection="0">
      <alignment vertical="center"/>
    </xf>
    <xf numFmtId="0" fontId="6" fillId="8" borderId="0" applyNumberFormat="0" applyBorder="0" applyAlignment="0" applyProtection="0">
      <alignment vertical="center"/>
    </xf>
    <xf numFmtId="0" fontId="7" fillId="20" borderId="0" applyNumberFormat="0" applyBorder="0" applyAlignment="0" applyProtection="0">
      <alignment vertical="center"/>
    </xf>
    <xf numFmtId="0" fontId="6" fillId="19" borderId="0" applyNumberFormat="0" applyBorder="0" applyAlignment="0" applyProtection="0">
      <alignment vertical="center"/>
    </xf>
  </cellStyleXfs>
  <cellXfs count="19">
    <xf numFmtId="0" fontId="0" fillId="0" borderId="0" xfId="0">
      <alignment vertical="center"/>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0" xfId="0" applyBorder="1">
      <alignment vertical="center"/>
    </xf>
    <xf numFmtId="0" fontId="3" fillId="0" borderId="0" xfId="0" applyFont="1" applyBorder="1">
      <alignment vertical="center"/>
    </xf>
    <xf numFmtId="0" fontId="2" fillId="0" borderId="0" xfId="0" applyFont="1" applyBorder="1" applyAlignment="1">
      <alignment vertical="top" wrapText="1"/>
    </xf>
    <xf numFmtId="0" fontId="3" fillId="0" borderId="0" xfId="0" applyFont="1">
      <alignment vertical="center"/>
    </xf>
    <xf numFmtId="0" fontId="0" fillId="0" borderId="0" xfId="0" applyFont="1">
      <alignment vertical="center"/>
    </xf>
    <xf numFmtId="0" fontId="2" fillId="0" borderId="1" xfId="0" applyFont="1" applyBorder="1" applyAlignment="1">
      <alignment vertical="top" wrapText="1"/>
    </xf>
    <xf numFmtId="0" fontId="2" fillId="0" borderId="2" xfId="0" applyFont="1" applyBorder="1" applyAlignment="1">
      <alignment vertical="top" wrapText="1"/>
    </xf>
    <xf numFmtId="0" fontId="4" fillId="0" borderId="3" xfId="0" applyFont="1" applyBorder="1" applyAlignment="1">
      <alignment vertical="top" wrapText="1"/>
    </xf>
    <xf numFmtId="1" fontId="0" fillId="0" borderId="0" xfId="0" applyNumberFormat="1">
      <alignment vertical="center"/>
    </xf>
    <xf numFmtId="0" fontId="5" fillId="0" borderId="0" xfId="0" applyFont="1">
      <alignment vertical="center"/>
    </xf>
    <xf numFmtId="16" fontId="0" fillId="0" borderId="0" xfId="0" applyNumberFormat="1">
      <alignment vertical="center"/>
    </xf>
    <xf numFmtId="0" fontId="0" fillId="3" borderId="0" xfId="0" applyFill="1" applyProtection="1">
      <alignment vertical="center"/>
      <protection locked="0"/>
    </xf>
    <xf numFmtId="0" fontId="3" fillId="3" borderId="0" xfId="0" applyFont="1" applyFill="1" applyProtection="1">
      <alignment vertical="center"/>
      <protection locked="0"/>
    </xf>
    <xf numFmtId="0" fontId="0" fillId="0" borderId="0" xfId="0" quotePrefix="1">
      <alignment vertical="center"/>
    </xf>
    <xf numFmtId="16" fontId="0" fillId="0" borderId="0" xfId="0" applyNumberFormat="1" quotePrefix="1">
      <alignment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149860</xdr:colOff>
      <xdr:row>26</xdr:row>
      <xdr:rowOff>70485</xdr:rowOff>
    </xdr:from>
    <xdr:to>
      <xdr:col>17</xdr:col>
      <xdr:colOff>426085</xdr:colOff>
      <xdr:row>70</xdr:row>
      <xdr:rowOff>19050</xdr:rowOff>
    </xdr:to>
    <xdr:sp>
      <xdr:nvSpPr>
        <xdr:cNvPr id="2" name="Rectangle 1"/>
        <xdr:cNvSpPr/>
      </xdr:nvSpPr>
      <xdr:spPr>
        <a:xfrm>
          <a:off x="149860" y="5023485"/>
          <a:ext cx="11229975" cy="83305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r>
            <a:rPr lang="en-US" sz="1100"/>
            <a:t>Open Game License Version 1.0a</a:t>
          </a:r>
          <a:endParaRPr lang="en-US" sz="1100"/>
        </a:p>
        <a:p>
          <a:pPr algn="l"/>
          <a:r>
            <a:rPr lang="en-US" sz="1100"/>
            <a:t>The following text is the property of Wizards of the Coast, Inc. and is Copyright 2000 Wizards of the Coast, Inc ("Wizards"). All Rights Reserved.</a:t>
          </a:r>
          <a:endParaRPr lang="en-US" sz="1100"/>
        </a:p>
        <a:p>
          <a:pPr algn="l"/>
          <a:r>
            <a:rPr lang="en-US" sz="1100"/>
            <a:t>1. Definitions: (a) "Contributors" means the copyright and/or trademark owners who have contributed Open Game Content; (b) "Derivative Material" means copyrighted material including derivative works and translations (including into other computer languages), potation, modification, correction, addition, extension, upgrade, improvement, compilation, abridgment or other form in which an existing work may be recast, transformed or adapted; (c) "Distribute" means to reproduce, license, rent, lease, sell, broadcast, publicly display, transmit or otherwise distribute; (d) "Open Game Content" means the game mechanic and includes the methods, procedures, processes and routines to the extent such content does not embody the Product Identity and is an enhancement over the prior art and any additional content clearly identified as Open Game Content by the Contributor, and means any work covered by this License, including translations and derivative works under copyright law, but specifically excludes Product Identity.</a:t>
          </a:r>
          <a:endParaRPr lang="en-US" sz="1100"/>
        </a:p>
        <a:p>
          <a:pPr algn="l"/>
          <a:r>
            <a:rPr lang="en-US" sz="1100"/>
            <a:t>(e) "Product Identity" means product and product line names, logos and identifying marks including trade dress; artifacts; creatures characters; stories, storylines, plots, thematic elements, dialogue, incidents, language, artwork, symbols, designs, depictions, likenesses, formats, poses, concepts, themes and graphic, photographic and other visual or audio representations; names and descriptions of characters, spells, enchantments, personalities, teams, personas, likenesses and special abilities; places, locations, environments, creatures, equipment, magical or supernatural abilities or effects, logos, symbols, or graphic designs; and any other trademark or registered trademark clearly identified as Product identity by the owner of the Product Identity, and which specifically excludes the Open Game Content; (f) "Trademark" means the logos, names, mark, sign, motto, designs that are used by a Contributor to identify itself or its products or the associated products contributed to the Open Game License by the Contributor (g) "Use", "Used" or "Using" means to use, Distribute, copy, edit, format, modify, translate and otherwise create Derivative Material of Open Game Content. (h) "You" or "Your" means the licensee in terms of this agreement.</a:t>
          </a:r>
          <a:endParaRPr lang="en-US" sz="1100"/>
        </a:p>
        <a:p>
          <a:pPr algn="l"/>
          <a:r>
            <a:rPr lang="en-US" sz="1100"/>
            <a:t>2. The License: This License applies to any Open Game Content that contains a notice indicating that the Open Game Content may only be Used under and in terms of this License. You must affix such a notice to any Open Game Content that you Use. No terms may be added to or subtracted from this License except as described by the License itself. No other terms or conditions may be applied to any Open Game Content distributed using this License.</a:t>
          </a:r>
          <a:endParaRPr lang="en-US" sz="1100"/>
        </a:p>
        <a:p>
          <a:pPr algn="l"/>
          <a:r>
            <a:rPr lang="en-US" sz="1100"/>
            <a:t>3.Offer and Acceptance: By Using the Open Game Content You indicate Your acceptance of the terms of this License.</a:t>
          </a:r>
          <a:endParaRPr lang="en-US" sz="1100"/>
        </a:p>
        <a:p>
          <a:pPr algn="l"/>
          <a:r>
            <a:rPr lang="en-US" sz="1100"/>
            <a:t>4. Grant and Consideration: In consideration for agreeing to use this License, the Contributors grant You a perpetual, worldwide, royalty-free, non-exclusive license with the exact terms of this License to Use, the Open Game Content.</a:t>
          </a:r>
          <a:endParaRPr lang="en-US" sz="1100"/>
        </a:p>
        <a:p>
          <a:pPr algn="l"/>
          <a:r>
            <a:rPr lang="en-US" sz="1100"/>
            <a:t>5.Representation of Authority to Contribute: If You are contributing original material as Open Game Content, You represent that Your Contributions are Your original creation and/or You have sufficient rights to grant the rights conveyed by this License.</a:t>
          </a:r>
          <a:endParaRPr lang="en-US" sz="1100"/>
        </a:p>
        <a:p>
          <a:pPr algn="l"/>
          <a:r>
            <a:rPr lang="en-US" sz="1100"/>
            <a:t>6.Notice of License Copyright: You must update the COPYRIGHT NOTICE portion of this License to include the exact text of the COPYRIGHT NOTICE of any Open Game Content You are copying, modifying or distributing, and You must add the title, the copyright date, and the copyright holder's name to the COPYRIGHT NOTICE of any original Open Game Content you Distribute.</a:t>
          </a:r>
          <a:endParaRPr lang="en-US" sz="1100"/>
        </a:p>
        <a:p>
          <a:pPr algn="l"/>
          <a:r>
            <a:rPr lang="en-US" sz="1100"/>
            <a:t>7. Use of Product Identity: You agree not to Use any Product Identity, including as an indication as to compatibility, except as expressly licensed in another, independent Agreement with the owner of each element of that Product Identity. You agree not to indicate compatibility or co-adaptability with any Trademark or Registered Trademark in conjunction with a work containing Open Game Content except as expressly licensed in another, independent Agreement with the owner of such Trademark or Registered Trademark. The use of any Product Identity in Open Game Content does not constitute a challenge to the ownership of that Product Identity. The owner of any Product Identity used in Open Game Content shall retain all rights, title and interest in and to that Product Identity.</a:t>
          </a:r>
          <a:endParaRPr lang="en-US" sz="1100"/>
        </a:p>
        <a:p>
          <a:pPr algn="l"/>
          <a:r>
            <a:rPr lang="en-US" sz="1100"/>
            <a:t>8. Identification: If you distribute Open Game Content You must clearly indicate which portions of the work that you are distributing are Open Game Content.</a:t>
          </a:r>
          <a:endParaRPr lang="en-US" sz="1100"/>
        </a:p>
        <a:p>
          <a:pPr algn="l"/>
          <a:r>
            <a:rPr lang="en-US" sz="1100"/>
            <a:t>9. Updating the License: Wizards or its designated Agents may publish updated versions of this License. You may use any authorized version of this License to copy, modify and distribute any Open Game Content originally distributed under any version of this License.</a:t>
          </a:r>
          <a:endParaRPr lang="en-US" sz="1100"/>
        </a:p>
        <a:p>
          <a:pPr algn="l"/>
          <a:r>
            <a:rPr lang="en-US" sz="1100"/>
            <a:t>10. Copy of this License: You MUST include a copy of this License with every copy of the Open Game Content You Distribute.</a:t>
          </a:r>
          <a:endParaRPr lang="en-US" sz="1100"/>
        </a:p>
        <a:p>
          <a:pPr algn="l"/>
          <a:r>
            <a:rPr lang="en-US" sz="1100"/>
            <a:t>11. Use of Contributor Credits: You may not market or advertise the Open Game Content using the name of any Contributor unless You have written permission from the Contributor to do so.</a:t>
          </a:r>
          <a:endParaRPr lang="en-US" sz="1100"/>
        </a:p>
        <a:p>
          <a:pPr algn="l"/>
          <a:r>
            <a:rPr lang="en-US" sz="1100"/>
            <a:t>12. Inability to Comply: If it is impossible for You to comply with any of the terms of this License with respect to some or all of the Open Game Content due to statute, judicial order, or governmental regulation then You may not Use any Open Game Material so affected.</a:t>
          </a:r>
          <a:endParaRPr lang="en-US" sz="1100"/>
        </a:p>
        <a:p>
          <a:pPr algn="l"/>
          <a:r>
            <a:rPr lang="en-US" sz="1100"/>
            <a:t>13. Termination: This License will terminate automatically if You fail to comply with all terms herein and fail to cure such breach within 30 days of becoming aware of the breach. All sublicenses shall survive the termination of this License.</a:t>
          </a:r>
          <a:endParaRPr lang="en-US" sz="1100"/>
        </a:p>
        <a:p>
          <a:pPr algn="l"/>
          <a:r>
            <a:rPr lang="en-US" sz="1100"/>
            <a:t>14. Reformation: If any provision of this License is held to be unenforceable, such provision shall be reformed only to the extent necessary to make it enforceable.</a:t>
          </a:r>
          <a:endParaRPr lang="en-US" sz="1100"/>
        </a:p>
        <a:p>
          <a:pPr algn="l"/>
          <a:r>
            <a:rPr lang="en-US" sz="1100"/>
            <a:t>15. COPYRIGHT NOTICE</a:t>
          </a:r>
          <a:endParaRPr lang="en-US" sz="1100"/>
        </a:p>
        <a:p>
          <a:pPr algn="l"/>
          <a:r>
            <a:rPr lang="en-US" sz="1100"/>
            <a:t>Open Game License v 1.0a Copyright 2000, Wizards of the Coast, Inc.</a:t>
          </a:r>
          <a:endParaRPr lang="en-US" sz="1100"/>
        </a:p>
        <a:p>
          <a:pPr algn="l"/>
          <a:r>
            <a:rPr lang="en-US" sz="1100"/>
            <a:t>System Reference Document Copyright 2000, Wizards of the Coast, Inc.; Authors Jonathan</a:t>
          </a:r>
          <a:endParaRPr lang="en-US" sz="1100"/>
        </a:p>
        <a:p>
          <a:pPr algn="l"/>
          <a:r>
            <a:rPr lang="en-US" sz="1100"/>
            <a:t>Tweet, Monte Cook, Skip Williams, Bruce R. Cordell, based on original material by E. Gary Gygax and Dave Arneson.</a:t>
          </a:r>
          <a:endParaRPr lang="en-US" sz="1100"/>
        </a:p>
      </xdr:txBody>
    </xdr:sp>
    <xdr:clientData/>
  </xdr:twoCellAnchor>
  <xdr:twoCellAnchor>
    <xdr:from>
      <xdr:col>0</xdr:col>
      <xdr:colOff>254635</xdr:colOff>
      <xdr:row>0</xdr:row>
      <xdr:rowOff>91440</xdr:rowOff>
    </xdr:from>
    <xdr:to>
      <xdr:col>12</xdr:col>
      <xdr:colOff>311150</xdr:colOff>
      <xdr:row>22</xdr:row>
      <xdr:rowOff>130810</xdr:rowOff>
    </xdr:to>
    <xdr:sp>
      <xdr:nvSpPr>
        <xdr:cNvPr id="4" name="Rectangle 3"/>
        <xdr:cNvSpPr/>
      </xdr:nvSpPr>
      <xdr:spPr>
        <a:xfrm>
          <a:off x="254635" y="91440"/>
          <a:ext cx="7962265" cy="42303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r>
            <a:rPr lang="en-US" sz="1100"/>
            <a:t>TOOL PURPOSE:  This spreadsheet generates room contents for dungeons per The Original Fantasy RPG tables with slight modifications.</a:t>
          </a:r>
          <a:endParaRPr lang="en-US" sz="1100"/>
        </a:p>
        <a:p>
          <a:pPr algn="l"/>
          <a:endParaRPr lang="en-US" sz="1100"/>
        </a:p>
        <a:p>
          <a:pPr algn="l"/>
          <a:r>
            <a:rPr lang="en-US" sz="1100"/>
            <a:t>INSTRUCTIONS:</a:t>
          </a:r>
          <a:endParaRPr lang="en-US" sz="1100"/>
        </a:p>
        <a:p>
          <a:pPr algn="l"/>
          <a:r>
            <a:rPr lang="en-US" sz="1100"/>
            <a:t>- On the “DUNGEON KEY” tab, enter the level of the dungeon you'd like each room to replicate in Column A.  You may mix and match rooms from different levels if you like.</a:t>
          </a:r>
          <a:endParaRPr lang="en-US" sz="1100"/>
        </a:p>
        <a:p>
          <a:pPr algn="l"/>
          <a:r>
            <a:rPr lang="en-US" sz="1100"/>
            <a:t>- The default sheet has 40 rooms.  You may create additional rooms or delete rooms if you need a different number.</a:t>
          </a:r>
          <a:endParaRPr lang="en-US" sz="1100"/>
        </a:p>
        <a:p>
          <a:pPr algn="l"/>
          <a:r>
            <a:rPr lang="en-US" sz="1100"/>
            <a:t>- After the computer generates room contents for you, manually make sure that there are sufficient Gems and Jewels and place these items manually if required.  </a:t>
          </a:r>
          <a:endParaRPr lang="en-US" sz="1100"/>
        </a:p>
        <a:p>
          <a:pPr algn="l"/>
          <a:r>
            <a:rPr lang="en-US" sz="1100"/>
            <a:t>- The default version here has double odds for gems and jewelry for levels 1-7; in my house rules, I double the odds but reduce the # of items in any hoard to 1d3 from levels 1-7.  The odds for higher levels are unaltered.  You may adjust any of these odds on the “TREASURE” tab.</a:t>
          </a:r>
          <a:endParaRPr lang="en-US" sz="1100"/>
        </a:p>
        <a:p>
          <a:pPr algn="l"/>
          <a:r>
            <a:rPr lang="en-US" sz="1100"/>
            <a:t>- The default Encounters table and Monster stocking tables are based on the Original Edition Delta dungeon ecology series of posts at Deltas D&amp;D Hotspot.  You may alter these tables under the appropriate tabs.</a:t>
          </a:r>
          <a:endParaRPr lang="en-US" sz="1100"/>
        </a:p>
        <a:p>
          <a:pPr algn="l"/>
          <a:r>
            <a:rPr lang="en-US" sz="1100"/>
            <a:t>- The base “number appearing” should be 1d6 for a party of 3-4 adventurers, or 1d3 for pairs of adventurers.  Modify by the variable in the “# appearing” column.</a:t>
          </a:r>
          <a:endParaRPr lang="en-US" sz="1100"/>
        </a:p>
        <a:p>
          <a:pPr algn="l"/>
          <a:r>
            <a:rPr lang="en-US" sz="1100"/>
            <a:t>- The traps are a custom homebrew arrangement of traps and non-combat challenges.  You may alter them if you like using the “TRAPS” tab.</a:t>
          </a:r>
          <a:endParaRPr lang="en-US" sz="1100"/>
        </a:p>
        <a:p>
          <a:pPr algn="l"/>
          <a:r>
            <a:rPr lang="en-US" sz="1100"/>
            <a:t>- Tricks are derived from the 3LBB and may be altered as you see fit.</a:t>
          </a:r>
          <a:endParaRPr lang="en-US" sz="1100"/>
        </a:p>
        <a:p>
          <a:pPr algn="l"/>
          <a:r>
            <a:rPr lang="en-US" sz="1100"/>
            <a:t>- Dungeon Dressing is derived from Lilly's Christian Astrology, associating each of the signs of the zodiac with a dungeon floor.  It may be altered on the “DRESSING” tab.</a:t>
          </a:r>
          <a:endParaRPr lang="en-US" sz="1100"/>
        </a:p>
        <a:p>
          <a:pPr algn="l"/>
          <a:endParaRPr lang="en-US" sz="1100"/>
        </a:p>
        <a:p>
          <a:pPr algn="l"/>
          <a:endParaRPr lang="en-US" sz="1100"/>
        </a:p>
        <a:p>
          <a:pPr algn="l"/>
          <a:r>
            <a:rPr lang="en-US" sz="1100" i="1"/>
            <a:t>COPYRIGHT Arts &amp; Adventure Academy, 2018.  All rights reserved.  A license is granted for any individual or not-for-profit entity to use or reproduce this tool so long as credit is given and no fee is charged.</a:t>
          </a:r>
          <a:endParaRPr lang="en-US" sz="1100" i="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abSelected="1" workbookViewId="0">
      <pane ySplit="1" topLeftCell="A2" activePane="bottomLeft" state="frozen"/>
      <selection/>
      <selection pane="bottomLeft" activeCell="E9" sqref="E9"/>
    </sheetView>
  </sheetViews>
  <sheetFormatPr defaultColWidth="9.14285714285714" defaultRowHeight="15"/>
  <cols>
    <col min="1" max="1" width="9.14285714285714" style="17"/>
    <col min="3" max="3" width="18.5714285714286" hidden="1" customWidth="1"/>
    <col min="4" max="4" width="7.75238095238095" customWidth="1"/>
    <col min="6" max="6" width="45.0380952380952" customWidth="1"/>
    <col min="7" max="7" width="6.38095238095238" hidden="1" customWidth="1"/>
    <col min="8" max="8" width="7.06666666666667" hidden="1" customWidth="1"/>
    <col min="9" max="10" width="9.57142857142857" hidden="1" customWidth="1"/>
    <col min="16" max="16" width="12.8571428571429"/>
  </cols>
  <sheetData>
    <row r="1" s="9" customFormat="1" spans="1:15">
      <c r="A1" s="18" t="s">
        <v>0</v>
      </c>
      <c r="B1" s="9" t="s">
        <v>1</v>
      </c>
      <c r="C1" s="9" t="s">
        <v>2</v>
      </c>
      <c r="D1" s="9" t="s">
        <v>3</v>
      </c>
      <c r="E1" s="9" t="s">
        <v>4</v>
      </c>
      <c r="F1" s="9" t="s">
        <v>5</v>
      </c>
      <c r="G1" s="9" t="s">
        <v>6</v>
      </c>
      <c r="H1" s="9" t="s">
        <v>7</v>
      </c>
      <c r="I1" s="9" t="s">
        <v>8</v>
      </c>
      <c r="J1" s="9" t="s">
        <v>9</v>
      </c>
      <c r="K1" s="9" t="s">
        <v>10</v>
      </c>
      <c r="L1" s="9" t="s">
        <v>11</v>
      </c>
      <c r="M1" s="9" t="s">
        <v>12</v>
      </c>
      <c r="N1" s="9" t="s">
        <v>13</v>
      </c>
      <c r="O1" s="9" t="s">
        <v>14</v>
      </c>
    </row>
    <row r="2" spans="1:15">
      <c r="A2" s="17">
        <v>3</v>
      </c>
      <c r="B2">
        <v>1</v>
      </c>
      <c r="C2" t="str">
        <f ca="1">VLOOKUP(RANDBETWEEN(1,6),'ROOM CONTENTS'!$A$2:$G$7,(RANDBETWEEN(1,6)+1),FALSE)</f>
        <v>Empty</v>
      </c>
      <c r="D2" t="str">
        <f ca="1">IF(OR($C2="Empty",$C2="Dressing"),"---",VLOOKUP(A2,ENCOUNTERS!$A$4:$G$15,(RANDBETWEEN(1,6)+1),FALSE))</f>
        <v>---</v>
      </c>
      <c r="E2" t="str">
        <f ca="1">IF(D2&lt;&gt;"---",VLOOKUP((D2-VLOOKUP($A2,ENCOUNTERS!$J$4:$K$16,2,FALSE)),ENCOUNTERS!$M$4:$N$8,2,FALSE),"---")</f>
        <v>---</v>
      </c>
      <c r="F2" t="str">
        <f ca="1">IF(C2="Trick","TRICK:  "&amp;J2,(IF(G2&lt;&gt;"---","MONSTER:  "&amp;G2,IF(H2&lt;&gt;"---","TRAP:  "&amp;H2,IF(I2&lt;&gt;"---","DRESSING:  "&amp;I2,"---")))))</f>
        <v>---</v>
      </c>
      <c r="G2" t="str">
        <f ca="1">IF(OR($C2="Monster w/ Loot",$C2="Monster"),VLOOKUP((RANDBETWEEN(1,6)),MONSTERS!$A$2:$H$21,D2+1,FALSE),"---")</f>
        <v>---</v>
      </c>
      <c r="H2" t="str">
        <f ca="1">IF(OR($C2="Trap",$C2="Trap w/ Loot"),VLOOKUP($A2,TRAPS!$A$2:$G$13,RANDBETWEEN(2,7),FALSE),"---")</f>
        <v>---</v>
      </c>
      <c r="I2" t="str">
        <f ca="1">IF($C2="Dressing",VLOOKUP($A2,DRESSING!$A$2:$G$13,RANDBETWEEN(2,7),FALSE),"---")</f>
        <v>---</v>
      </c>
      <c r="J2" t="str">
        <f ca="1">IF($C2="Trick",VLOOKUP(RANDBETWEEN(1,20),TRICKS!$A$2:$B$21,2,FALSE),"---")</f>
        <v>---</v>
      </c>
      <c r="K2" t="str">
        <f ca="1">IF(OR($C2="Monster w/ Loot",$C2="Trap w/ Loot"),VLOOKUP($A2,TREASURE!$A$2:$B$14,2,FALSE)*RANDBETWEEN(1,6),"---")</f>
        <v>---</v>
      </c>
      <c r="L2" t="str">
        <f ca="1">IF(OR($C2="Monster w/ Loot",$C2="Trap w/ Loot"),IF(RAND()&lt;0.501,VLOOKUP($A2,TREASURE!$A$2:$C$14,3,FALSE)*RANDBETWEEN(1,6),"---"),"---")</f>
        <v>---</v>
      </c>
      <c r="M2" t="str">
        <f ca="1">IF(OR($C2="Monster w/ Loot",$C2="Trap w/ Loot"),IF(RAND()&lt;=VLOOKUP($A2,TREASURE!$A$2:$F$14,4,FALSE),"GEMS","---"),"---")</f>
        <v>---</v>
      </c>
      <c r="N2" t="str">
        <f ca="1">IF(OR($C2="Monster w/ Loot",$C2="Trap w/ Loot"),IF(RAND()&lt;=VLOOKUP($A2,TREASURE!$A$2:$F$14,5,FALSE),"JEWELS","---"),"---")</f>
        <v>---</v>
      </c>
      <c r="O2" t="str">
        <f ca="1">IF(OR($C2="Monster w/ Loot",$C2="Trap w/ Loot"),IF(RAND()&lt;=VLOOKUP($A2,TREASURE!$A$2:$F$14,6,FALSE),"MAGIC","---"),"---")</f>
        <v>---</v>
      </c>
    </row>
    <row r="3" spans="1:15">
      <c r="A3" s="17">
        <v>3</v>
      </c>
      <c r="B3">
        <v>2</v>
      </c>
      <c r="C3" t="str">
        <f ca="1">VLOOKUP(RANDBETWEEN(1,6),'ROOM CONTENTS'!$A$2:$G$7,(RANDBETWEEN(1,6)+1),FALSE)</f>
        <v>Trap</v>
      </c>
      <c r="D3">
        <f ca="1">IF(OR($C3="Empty",$C3="Dressing"),"---",VLOOKUP(A3,ENCOUNTERS!$A$4:$G$15,(RANDBETWEEN(1,6)+1),FALSE))</f>
        <v>4</v>
      </c>
      <c r="E3" s="19" t="str">
        <f ca="1">IF(D3&lt;&gt;"---",VLOOKUP((D3-VLOOKUP($A3,ENCOUNTERS!$J$4:$K$16,2,FALSE)),ENCOUNTERS!$M$4:$N$8,2,FALSE),"---")</f>
        <v>1/2</v>
      </c>
      <c r="F3" t="str">
        <f ca="1" t="shared" ref="F2:F41" si="0">IF(C3="Trick","TRICK:  "&amp;J3,(IF(G3&lt;&gt;"---","MONSTER:  "&amp;G3,IF(H3&lt;&gt;"---","TRAP:  "&amp;H3,IF(I3&lt;&gt;"---","DRESSING:  "&amp;I3,"---")))))</f>
        <v>TRAP:  Loot hidden in invisible chest.</v>
      </c>
      <c r="G3" t="str">
        <f ca="1">IF(OR($C3="Monster w/ Loot",$C3="Monster"),VLOOKUP((RANDBETWEEN(1,6)),MONSTERS!$A$2:$H$21,D3+1,FALSE),"---")</f>
        <v>---</v>
      </c>
      <c r="H3" t="str">
        <f ca="1">IF(OR($C3="Trap",$C3="Trap w/ Loot"),VLOOKUP($A3,TRAPS!$A$2:$G$13,RANDBETWEEN(2,7),FALSE),"---")</f>
        <v>Loot hidden in invisible chest.</v>
      </c>
      <c r="I3" t="str">
        <f ca="1">IF($C3="Dressing",VLOOKUP($A3,DRESSING!$A$2:$G$13,RANDBETWEEN(2,7),FALSE),"---")</f>
        <v>---</v>
      </c>
      <c r="J3" t="str">
        <f ca="1">IF($C3="Trick",VLOOKUP(RANDBETWEEN(1,20),TRICKS!$A$2:$B$21,2,FALSE),"---")</f>
        <v>---</v>
      </c>
      <c r="K3" t="str">
        <f ca="1">IF(OR($C3="Monster w/ Loot",$C3="Trap w/ Loot"),VLOOKUP($A3,TREASURE!$A$2:$B$14,2,FALSE)*RANDBETWEEN(1,6),"---")</f>
        <v>---</v>
      </c>
      <c r="L3" t="str">
        <f ca="1">IF(OR($C3="Monster w/ Loot",$C3="Trap w/ Loot"),IF(RAND()&lt;0.501,VLOOKUP($A3,TREASURE!$A$2:$C$14,3,FALSE)*RANDBETWEEN(1,6),"---"),"---")</f>
        <v>---</v>
      </c>
      <c r="M3" t="str">
        <f ca="1">IF(OR($C3="Monster w/ Loot",$C3="Trap w/ Loot"),IF(RAND()&lt;=VLOOKUP($A3,TREASURE!$A$2:$F$14,4,FALSE),"GEMS","---"),"---")</f>
        <v>---</v>
      </c>
      <c r="N3" t="str">
        <f ca="1">IF(OR($C3="Monster w/ Loot",$C3="Trap w/ Loot"),IF(RAND()&lt;=VLOOKUP($A3,TREASURE!$A$2:$F$14,5,FALSE),"JEWELS","---"),"---")</f>
        <v>---</v>
      </c>
      <c r="O3" t="str">
        <f ca="1">IF(OR($C3="Monster w/ Loot",$C3="Trap w/ Loot"),IF(RAND()&lt;=VLOOKUP($A3,TREASURE!$A$2:$F$14,6,FALSE),"MAGIC","---"),"---")</f>
        <v>---</v>
      </c>
    </row>
    <row r="4" spans="1:15">
      <c r="A4" s="17">
        <v>3</v>
      </c>
      <c r="B4">
        <v>3</v>
      </c>
      <c r="C4" t="str">
        <f ca="1">VLOOKUP(RANDBETWEEN(1,6),'ROOM CONTENTS'!$A$2:$G$7,(RANDBETWEEN(1,6)+1),FALSE)</f>
        <v>Empty</v>
      </c>
      <c r="D4" t="str">
        <f ca="1">IF(OR($C4="Empty",$C4="Dressing"),"---",VLOOKUP(A4,ENCOUNTERS!$A$4:$G$15,(RANDBETWEEN(1,6)+1),FALSE))</f>
        <v>---</v>
      </c>
      <c r="E4" t="str">
        <f ca="1">IF(D4&lt;&gt;"---",VLOOKUP((D4-VLOOKUP($A4,ENCOUNTERS!$J$4:$K$16,2,FALSE)),ENCOUNTERS!$M$4:$N$8,2,FALSE),"---")</f>
        <v>---</v>
      </c>
      <c r="F4" t="str">
        <f ca="1" t="shared" si="0"/>
        <v>---</v>
      </c>
      <c r="G4" t="str">
        <f ca="1">IF(OR($C4="Monster w/ Loot",$C4="Monster"),VLOOKUP((RANDBETWEEN(1,6)),MONSTERS!$A$2:$H$21,D4+1,FALSE),"---")</f>
        <v>---</v>
      </c>
      <c r="H4" t="str">
        <f ca="1">IF(OR($C4="Trap",$C4="Trap w/ Loot"),VLOOKUP($A4,TRAPS!$A$2:$G$13,RANDBETWEEN(2,7),FALSE),"---")</f>
        <v>---</v>
      </c>
      <c r="I4" t="str">
        <f ca="1">IF($C4="Dressing",VLOOKUP($A4,DRESSING!$A$2:$G$13,RANDBETWEEN(2,7),FALSE),"---")</f>
        <v>---</v>
      </c>
      <c r="J4" t="str">
        <f ca="1">IF($C4="Trick",VLOOKUP(RANDBETWEEN(1,20),TRICKS!$A$2:$B$21,2,FALSE),"---")</f>
        <v>---</v>
      </c>
      <c r="K4" t="str">
        <f ca="1">IF(OR($C4="Monster w/ Loot",$C4="Trap w/ Loot"),VLOOKUP($A4,TREASURE!$A$2:$B$14,2,FALSE)*RANDBETWEEN(1,6),"---")</f>
        <v>---</v>
      </c>
      <c r="L4" t="str">
        <f ca="1">IF(OR($C4="Monster w/ Loot",$C4="Trap w/ Loot"),IF(RAND()&lt;0.501,VLOOKUP($A4,TREASURE!$A$2:$C$14,3,FALSE)*RANDBETWEEN(1,6),"---"),"---")</f>
        <v>---</v>
      </c>
      <c r="M4" t="str">
        <f ca="1">IF(OR($C4="Monster w/ Loot",$C4="Trap w/ Loot"),IF(RAND()&lt;=VLOOKUP($A4,TREASURE!$A$2:$F$14,4,FALSE),"GEMS","---"),"---")</f>
        <v>---</v>
      </c>
      <c r="N4" t="str">
        <f ca="1">IF(OR($C4="Monster w/ Loot",$C4="Trap w/ Loot"),IF(RAND()&lt;=VLOOKUP($A4,TREASURE!$A$2:$F$14,5,FALSE),"JEWELS","---"),"---")</f>
        <v>---</v>
      </c>
      <c r="O4" t="str">
        <f ca="1">IF(OR($C4="Monster w/ Loot",$C4="Trap w/ Loot"),IF(RAND()&lt;=VLOOKUP($A4,TREASURE!$A$2:$F$14,6,FALSE),"MAGIC","---"),"---")</f>
        <v>---</v>
      </c>
    </row>
    <row r="5" spans="1:15">
      <c r="A5" s="17">
        <v>3</v>
      </c>
      <c r="B5">
        <v>4</v>
      </c>
      <c r="C5" t="str">
        <f ca="1">VLOOKUP(RANDBETWEEN(1,6),'ROOM CONTENTS'!$A$2:$G$7,(RANDBETWEEN(1,6)+1),FALSE)</f>
        <v>Trap</v>
      </c>
      <c r="D5">
        <f ca="1">IF(OR($C5="Empty",$C5="Dressing"),"---",VLOOKUP(A5,ENCOUNTERS!$A$4:$G$15,(RANDBETWEEN(1,6)+1),FALSE))</f>
        <v>3</v>
      </c>
      <c r="E5" t="str">
        <f ca="1">IF(D5&lt;&gt;"---",VLOOKUP((D5-VLOOKUP($A5,ENCOUNTERS!$J$4:$K$16,2,FALSE)),ENCOUNTERS!$M$4:$N$8,2,FALSE),"---")</f>
        <v>NORMAL</v>
      </c>
      <c r="F5" t="str">
        <f ca="1" t="shared" si="0"/>
        <v>TRAP:  Loot in possession of powerful guardian needing magic weapons to hit that asks riddle</v>
      </c>
      <c r="G5" t="str">
        <f ca="1">IF(OR($C5="Monster w/ Loot",$C5="Monster"),VLOOKUP((RANDBETWEEN(1,6)),MONSTERS!$A$2:$H$21,D5+1,FALSE),"---")</f>
        <v>---</v>
      </c>
      <c r="H5" t="str">
        <f ca="1">IF(OR($C5="Trap",$C5="Trap w/ Loot"),VLOOKUP($A5,TRAPS!$A$2:$G$13,RANDBETWEEN(2,7),FALSE),"---")</f>
        <v>Loot in possession of powerful guardian needing magic weapons to hit that asks riddle</v>
      </c>
      <c r="I5" t="str">
        <f ca="1">IF($C5="Dressing",VLOOKUP($A5,DRESSING!$A$2:$G$13,RANDBETWEEN(2,7),FALSE),"---")</f>
        <v>---</v>
      </c>
      <c r="J5" t="str">
        <f ca="1">IF($C5="Trick",VLOOKUP(RANDBETWEEN(1,20),TRICKS!$A$2:$B$21,2,FALSE),"---")</f>
        <v>---</v>
      </c>
      <c r="K5" t="str">
        <f ca="1">IF(OR($C5="Monster w/ Loot",$C5="Trap w/ Loot"),VLOOKUP($A5,TREASURE!$A$2:$B$14,2,FALSE)*RANDBETWEEN(1,6),"---")</f>
        <v>---</v>
      </c>
      <c r="L5" t="str">
        <f ca="1">IF(OR($C5="Monster w/ Loot",$C5="Trap w/ Loot"),IF(RAND()&lt;0.501,VLOOKUP($A5,TREASURE!$A$2:$C$14,3,FALSE)*RANDBETWEEN(1,6),"---"),"---")</f>
        <v>---</v>
      </c>
      <c r="M5" t="str">
        <f ca="1">IF(OR($C5="Monster w/ Loot",$C5="Trap w/ Loot"),IF(RAND()&lt;=VLOOKUP($A5,TREASURE!$A$2:$F$14,4,FALSE),"GEMS","---"),"---")</f>
        <v>---</v>
      </c>
      <c r="N5" t="str">
        <f ca="1">IF(OR($C5="Monster w/ Loot",$C5="Trap w/ Loot"),IF(RAND()&lt;=VLOOKUP($A5,TREASURE!$A$2:$F$14,5,FALSE),"JEWELS","---"),"---")</f>
        <v>---</v>
      </c>
      <c r="O5" t="str">
        <f ca="1">IF(OR($C5="Monster w/ Loot",$C5="Trap w/ Loot"),IF(RAND()&lt;=VLOOKUP($A5,TREASURE!$A$2:$F$14,6,FALSE),"MAGIC","---"),"---")</f>
        <v>---</v>
      </c>
    </row>
    <row r="6" spans="1:15">
      <c r="A6" s="17">
        <v>3</v>
      </c>
      <c r="B6">
        <v>5</v>
      </c>
      <c r="C6" t="str">
        <f ca="1">VLOOKUP(RANDBETWEEN(1,6),'ROOM CONTENTS'!$A$2:$G$7,(RANDBETWEEN(1,6)+1),FALSE)</f>
        <v>Empty</v>
      </c>
      <c r="D6" t="str">
        <f ca="1">IF(OR($C6="Empty",$C6="Dressing"),"---",VLOOKUP(A6,ENCOUNTERS!$A$4:$G$15,(RANDBETWEEN(1,6)+1),FALSE))</f>
        <v>---</v>
      </c>
      <c r="E6" t="str">
        <f ca="1">IF(D6&lt;&gt;"---",VLOOKUP((D6-VLOOKUP($A6,ENCOUNTERS!$J$4:$K$16,2,FALSE)),ENCOUNTERS!$M$4:$N$8,2,FALSE),"---")</f>
        <v>---</v>
      </c>
      <c r="F6" t="str">
        <f ca="1" t="shared" si="0"/>
        <v>---</v>
      </c>
      <c r="G6" t="str">
        <f ca="1">IF(OR($C6="Monster w/ Loot",$C6="Monster"),VLOOKUP((RANDBETWEEN(1,6)),MONSTERS!$A$2:$H$21,D6+1,FALSE),"---")</f>
        <v>---</v>
      </c>
      <c r="H6" t="str">
        <f ca="1">IF(OR($C6="Trap",$C6="Trap w/ Loot"),VLOOKUP($A6,TRAPS!$A$2:$G$13,RANDBETWEEN(2,7),FALSE),"---")</f>
        <v>---</v>
      </c>
      <c r="I6" t="str">
        <f ca="1">IF($C6="Dressing",VLOOKUP($A6,DRESSING!$A$2:$G$13,RANDBETWEEN(2,7),FALSE),"---")</f>
        <v>---</v>
      </c>
      <c r="J6" t="str">
        <f ca="1">IF($C6="Trick",VLOOKUP(RANDBETWEEN(1,20),TRICKS!$A$2:$B$21,2,FALSE),"---")</f>
        <v>---</v>
      </c>
      <c r="K6" t="str">
        <f ca="1">IF(OR($C6="Monster w/ Loot",$C6="Trap w/ Loot"),VLOOKUP($A6,TREASURE!$A$2:$B$14,2,FALSE)*RANDBETWEEN(1,6),"---")</f>
        <v>---</v>
      </c>
      <c r="L6" t="str">
        <f ca="1">IF(OR($C6="Monster w/ Loot",$C6="Trap w/ Loot"),IF(RAND()&lt;0.501,VLOOKUP($A6,TREASURE!$A$2:$C$14,3,FALSE)*RANDBETWEEN(1,6),"---"),"---")</f>
        <v>---</v>
      </c>
      <c r="M6" t="str">
        <f ca="1">IF(OR($C6="Monster w/ Loot",$C6="Trap w/ Loot"),IF(RAND()&lt;=VLOOKUP($A6,TREASURE!$A$2:$F$14,4,FALSE),"GEMS","---"),"---")</f>
        <v>---</v>
      </c>
      <c r="N6" t="str">
        <f ca="1">IF(OR($C6="Monster w/ Loot",$C6="Trap w/ Loot"),IF(RAND()&lt;=VLOOKUP($A6,TREASURE!$A$2:$F$14,5,FALSE),"JEWELS","---"),"---")</f>
        <v>---</v>
      </c>
      <c r="O6" t="str">
        <f ca="1">IF(OR($C6="Monster w/ Loot",$C6="Trap w/ Loot"),IF(RAND()&lt;=VLOOKUP($A6,TREASURE!$A$2:$F$14,6,FALSE),"MAGIC","---"),"---")</f>
        <v>---</v>
      </c>
    </row>
    <row r="7" spans="1:15">
      <c r="A7" s="17">
        <v>3</v>
      </c>
      <c r="B7">
        <v>6</v>
      </c>
      <c r="C7" t="str">
        <f ca="1">VLOOKUP(RANDBETWEEN(1,6),'ROOM CONTENTS'!$A$2:$G$7,(RANDBETWEEN(1,6)+1),FALSE)</f>
        <v>Trap w/ Loot</v>
      </c>
      <c r="D7">
        <f ca="1">IF(OR($C7="Empty",$C7="Dressing"),"---",VLOOKUP(A7,ENCOUNTERS!$A$4:$G$15,(RANDBETWEEN(1,6)+1),FALSE))</f>
        <v>3</v>
      </c>
      <c r="E7" t="str">
        <f ca="1">IF(D7&lt;&gt;"---",VLOOKUP((D7-VLOOKUP($A7,ENCOUNTERS!$J$4:$K$16,2,FALSE)),ENCOUNTERS!$M$4:$N$8,2,FALSE),"---")</f>
        <v>NORMAL</v>
      </c>
      <c r="F7" t="str">
        <f ca="1" t="shared" si="0"/>
        <v>TRAP:  Loot protected by puzzle trap.</v>
      </c>
      <c r="G7" t="str">
        <f ca="1">IF(OR($C7="Monster w/ Loot",$C7="Monster"),VLOOKUP((RANDBETWEEN(1,6)),MONSTERS!$A$2:$H$21,D7+1,FALSE),"---")</f>
        <v>---</v>
      </c>
      <c r="H7" t="str">
        <f ca="1">IF(OR($C7="Trap",$C7="Trap w/ Loot"),VLOOKUP($A7,TRAPS!$A$2:$G$13,RANDBETWEEN(2,7),FALSE),"---")</f>
        <v>Loot protected by puzzle trap.</v>
      </c>
      <c r="I7" t="str">
        <f ca="1">IF($C7="Dressing",VLOOKUP($A7,DRESSING!$A$2:$G$13,RANDBETWEEN(2,7),FALSE),"---")</f>
        <v>---</v>
      </c>
      <c r="J7" t="str">
        <f ca="1">IF($C7="Trick",VLOOKUP(RANDBETWEEN(1,20),TRICKS!$A$2:$B$21,2,FALSE),"---")</f>
        <v>---</v>
      </c>
      <c r="K7">
        <f ca="1">IF(OR($C7="Monster w/ Loot",$C7="Trap w/ Loot"),VLOOKUP($A7,TREASURE!$A$2:$B$14,2,FALSE)*RANDBETWEEN(1,6),"---")</f>
        <v>10</v>
      </c>
      <c r="L7">
        <f ca="1">IF(OR($C7="Monster w/ Loot",$C7="Trap w/ Loot"),IF(RAND()&lt;0.501,VLOOKUP($A7,TREASURE!$A$2:$C$14,3,FALSE)*RANDBETWEEN(1,6),"---"),"---")</f>
        <v>40</v>
      </c>
      <c r="M7" t="str">
        <f ca="1">IF(OR($C7="Monster w/ Loot",$C7="Trap w/ Loot"),IF(RAND()&lt;=VLOOKUP($A7,TREASURE!$A$2:$F$14,4,FALSE),"GEMS","---"),"---")</f>
        <v>---</v>
      </c>
      <c r="N7" t="str">
        <f ca="1">IF(OR($C7="Monster w/ Loot",$C7="Trap w/ Loot"),IF(RAND()&lt;=VLOOKUP($A7,TREASURE!$A$2:$F$14,5,FALSE),"JEWELS","---"),"---")</f>
        <v>JEWELS</v>
      </c>
      <c r="O7" t="str">
        <f ca="1">IF(OR($C7="Monster w/ Loot",$C7="Trap w/ Loot"),IF(RAND()&lt;=VLOOKUP($A7,TREASURE!$A$2:$F$14,6,FALSE),"MAGIC","---"),"---")</f>
        <v>---</v>
      </c>
    </row>
    <row r="8" spans="1:15">
      <c r="A8" s="17">
        <v>3</v>
      </c>
      <c r="B8">
        <v>7</v>
      </c>
      <c r="C8" t="str">
        <f ca="1">VLOOKUP(RANDBETWEEN(1,6),'ROOM CONTENTS'!$A$2:$G$7,(RANDBETWEEN(1,6)+1),FALSE)</f>
        <v>Monster</v>
      </c>
      <c r="D8">
        <f ca="1">IF(OR($C8="Empty",$C8="Dressing"),"---",VLOOKUP(A8,ENCOUNTERS!$A$4:$G$15,(RANDBETWEEN(1,6)+1),FALSE))</f>
        <v>2</v>
      </c>
      <c r="E8" t="str">
        <f ca="1">IF(D8&lt;&gt;"---",VLOOKUP((D8-VLOOKUP($A8,ENCOUNTERS!$J$4:$K$16,2,FALSE)),ENCOUNTERS!$M$4:$N$8,2,FALSE),"---")</f>
        <v>2X</v>
      </c>
      <c r="F8" t="str">
        <f ca="1" t="shared" si="0"/>
        <v>MONSTER:  Giant Frog</v>
      </c>
      <c r="G8" t="str">
        <f ca="1">IF(OR($C8="Monster w/ Loot",$C8="Monster"),VLOOKUP((RANDBETWEEN(1,6)),MONSTERS!$A$2:$H$21,D8+1,FALSE),"---")</f>
        <v>Giant Frog</v>
      </c>
      <c r="H8" t="str">
        <f ca="1">IF(OR($C8="Trap",$C8="Trap w/ Loot"),VLOOKUP($A8,TRAPS!$A$2:$G$13,RANDBETWEEN(2,7),FALSE),"---")</f>
        <v>---</v>
      </c>
      <c r="I8" t="str">
        <f ca="1">IF($C8="Dressing",VLOOKUP($A8,DRESSING!$A$2:$G$13,RANDBETWEEN(2,7),FALSE),"---")</f>
        <v>---</v>
      </c>
      <c r="J8" t="str">
        <f ca="1">IF($C8="Trick",VLOOKUP(RANDBETWEEN(1,20),TRICKS!$A$2:$B$21,2,FALSE),"---")</f>
        <v>---</v>
      </c>
      <c r="K8" t="str">
        <f ca="1">IF(OR($C8="Monster w/ Loot",$C8="Trap w/ Loot"),VLOOKUP($A8,TREASURE!$A$2:$B$14,2,FALSE)*RANDBETWEEN(1,6),"---")</f>
        <v>---</v>
      </c>
      <c r="L8" t="str">
        <f ca="1">IF(OR($C8="Monster w/ Loot",$C8="Trap w/ Loot"),IF(RAND()&lt;0.501,VLOOKUP($A8,TREASURE!$A$2:$C$14,3,FALSE)*RANDBETWEEN(1,6),"---"),"---")</f>
        <v>---</v>
      </c>
      <c r="M8" t="str">
        <f ca="1">IF(OR($C8="Monster w/ Loot",$C8="Trap w/ Loot"),IF(RAND()&lt;=VLOOKUP($A8,TREASURE!$A$2:$F$14,4,FALSE),"GEMS","---"),"---")</f>
        <v>---</v>
      </c>
      <c r="N8" t="str">
        <f ca="1">IF(OR($C8="Monster w/ Loot",$C8="Trap w/ Loot"),IF(RAND()&lt;=VLOOKUP($A8,TREASURE!$A$2:$F$14,5,FALSE),"JEWELS","---"),"---")</f>
        <v>---</v>
      </c>
      <c r="O8" t="str">
        <f ca="1">IF(OR($C8="Monster w/ Loot",$C8="Trap w/ Loot"),IF(RAND()&lt;=VLOOKUP($A8,TREASURE!$A$2:$F$14,6,FALSE),"MAGIC","---"),"---")</f>
        <v>---</v>
      </c>
    </row>
    <row r="9" spans="1:15">
      <c r="A9" s="17">
        <v>3</v>
      </c>
      <c r="B9">
        <v>8</v>
      </c>
      <c r="C9" t="str">
        <f ca="1">VLOOKUP(RANDBETWEEN(1,6),'ROOM CONTENTS'!$A$2:$G$7,(RANDBETWEEN(1,6)+1),FALSE)</f>
        <v>Dressing</v>
      </c>
      <c r="D9" t="str">
        <f ca="1">IF(OR($C9="Empty",$C9="Dressing"),"---",VLOOKUP(A9,ENCOUNTERS!$A$4:$G$15,(RANDBETWEEN(1,6)+1),FALSE))</f>
        <v>---</v>
      </c>
      <c r="E9" t="str">
        <f ca="1">IF(D9&lt;&gt;"---",VLOOKUP((D9-VLOOKUP($A9,ENCOUNTERS!$J$4:$K$16,2,FALSE)),ENCOUNTERS!$M$4:$N$8,2,FALSE),"---")</f>
        <v>---</v>
      </c>
      <c r="F9" t="str">
        <f ca="1" t="shared" si="0"/>
        <v>DRESSING:  Mountains</v>
      </c>
      <c r="G9" t="str">
        <f ca="1">IF(OR($C9="Monster w/ Loot",$C9="Monster"),VLOOKUP((RANDBETWEEN(1,6)),MONSTERS!$A$2:$H$21,D9+1,FALSE),"---")</f>
        <v>---</v>
      </c>
      <c r="H9" t="str">
        <f ca="1">IF(OR($C9="Trap",$C9="Trap w/ Loot"),VLOOKUP($A9,TRAPS!$A$2:$G$13,RANDBETWEEN(2,7),FALSE),"---")</f>
        <v>---</v>
      </c>
      <c r="I9" t="str">
        <f ca="1">IF($C9="Dressing",VLOOKUP($A9,DRESSING!$A$2:$G$13,RANDBETWEEN(2,7),FALSE),"---")</f>
        <v>Mountains</v>
      </c>
      <c r="J9" t="str">
        <f ca="1">IF($C9="Trick",VLOOKUP(RANDBETWEEN(1,20),TRICKS!$A$2:$B$21,2,FALSE),"---")</f>
        <v>---</v>
      </c>
      <c r="K9" t="str">
        <f ca="1">IF(OR($C9="Monster w/ Loot",$C9="Trap w/ Loot"),VLOOKUP($A9,TREASURE!$A$2:$B$14,2,FALSE)*RANDBETWEEN(1,6),"---")</f>
        <v>---</v>
      </c>
      <c r="L9" t="str">
        <f ca="1">IF(OR($C9="Monster w/ Loot",$C9="Trap w/ Loot"),IF(RAND()&lt;0.501,VLOOKUP($A9,TREASURE!$A$2:$C$14,3,FALSE)*RANDBETWEEN(1,6),"---"),"---")</f>
        <v>---</v>
      </c>
      <c r="M9" t="str">
        <f ca="1">IF(OR($C9="Monster w/ Loot",$C9="Trap w/ Loot"),IF(RAND()&lt;=VLOOKUP($A9,TREASURE!$A$2:$F$14,4,FALSE),"GEMS","---"),"---")</f>
        <v>---</v>
      </c>
      <c r="N9" t="str">
        <f ca="1">IF(OR($C9="Monster w/ Loot",$C9="Trap w/ Loot"),IF(RAND()&lt;=VLOOKUP($A9,TREASURE!$A$2:$F$14,5,FALSE),"JEWELS","---"),"---")</f>
        <v>---</v>
      </c>
      <c r="O9" t="str">
        <f ca="1">IF(OR($C9="Monster w/ Loot",$C9="Trap w/ Loot"),IF(RAND()&lt;=VLOOKUP($A9,TREASURE!$A$2:$F$14,6,FALSE),"MAGIC","---"),"---")</f>
        <v>---</v>
      </c>
    </row>
    <row r="10" spans="1:15">
      <c r="A10" s="17">
        <v>3</v>
      </c>
      <c r="B10">
        <v>9</v>
      </c>
      <c r="C10" t="str">
        <f ca="1">VLOOKUP(RANDBETWEEN(1,6),'ROOM CONTENTS'!$A$2:$G$7,(RANDBETWEEN(1,6)+1),FALSE)</f>
        <v>Monster w/ Loot</v>
      </c>
      <c r="D10">
        <f ca="1">IF(OR($C10="Empty",$C10="Dressing"),"---",VLOOKUP(A10,ENCOUNTERS!$A$4:$G$15,(RANDBETWEEN(1,6)+1),FALSE))</f>
        <v>4</v>
      </c>
      <c r="E10" s="19" t="str">
        <f ca="1">IF(D10&lt;&gt;"---",VLOOKUP((D10-VLOOKUP($A10,ENCOUNTERS!$J$4:$K$16,2,FALSE)),ENCOUNTERS!$M$4:$N$8,2,FALSE),"---")</f>
        <v>1/2</v>
      </c>
      <c r="F10" t="str">
        <f ca="1" t="shared" si="0"/>
        <v>MONSTER:  Giant Snake</v>
      </c>
      <c r="G10" t="str">
        <f ca="1">IF(OR($C10="Monster w/ Loot",$C10="Monster"),VLOOKUP((RANDBETWEEN(1,6)),MONSTERS!$A$2:$H$21,D10+1,FALSE),"---")</f>
        <v>Giant Snake</v>
      </c>
      <c r="H10" t="str">
        <f ca="1">IF(OR($C10="Trap",$C10="Trap w/ Loot"),VLOOKUP($A10,TRAPS!$A$2:$G$13,RANDBETWEEN(2,7),FALSE),"---")</f>
        <v>---</v>
      </c>
      <c r="I10" t="str">
        <f ca="1">IF($C10="Dressing",VLOOKUP($A10,DRESSING!$A$2:$G$13,RANDBETWEEN(2,7),FALSE),"---")</f>
        <v>---</v>
      </c>
      <c r="J10" t="str">
        <f ca="1">IF($C10="Trick",VLOOKUP(RANDBETWEEN(1,20),TRICKS!$A$2:$B$21,2,FALSE),"---")</f>
        <v>---</v>
      </c>
      <c r="K10">
        <f ca="1">IF(OR($C10="Monster w/ Loot",$C10="Trap w/ Loot"),VLOOKUP($A10,TREASURE!$A$2:$B$14,2,FALSE)*RANDBETWEEN(1,6),"---")</f>
        <v>60</v>
      </c>
      <c r="L10">
        <f ca="1">IF(OR($C10="Monster w/ Loot",$C10="Trap w/ Loot"),IF(RAND()&lt;0.501,VLOOKUP($A10,TREASURE!$A$2:$C$14,3,FALSE)*RANDBETWEEN(1,6),"---"),"---")</f>
        <v>50</v>
      </c>
      <c r="M10" t="str">
        <f ca="1">IF(OR($C10="Monster w/ Loot",$C10="Trap w/ Loot"),IF(RAND()&lt;=VLOOKUP($A10,TREASURE!$A$2:$F$14,4,FALSE),"GEMS","---"),"---")</f>
        <v>---</v>
      </c>
      <c r="N10" t="str">
        <f ca="1">IF(OR($C10="Monster w/ Loot",$C10="Trap w/ Loot"),IF(RAND()&lt;=VLOOKUP($A10,TREASURE!$A$2:$F$14,5,FALSE),"JEWELS","---"),"---")</f>
        <v>---</v>
      </c>
      <c r="O10" t="str">
        <f ca="1">IF(OR($C10="Monster w/ Loot",$C10="Trap w/ Loot"),IF(RAND()&lt;=VLOOKUP($A10,TREASURE!$A$2:$F$14,6,FALSE),"MAGIC","---"),"---")</f>
        <v>---</v>
      </c>
    </row>
    <row r="11" spans="1:15">
      <c r="A11" s="17">
        <v>3</v>
      </c>
      <c r="B11">
        <v>10</v>
      </c>
      <c r="C11" t="str">
        <f ca="1">VLOOKUP(RANDBETWEEN(1,6),'ROOM CONTENTS'!$A$2:$G$7,(RANDBETWEEN(1,6)+1),FALSE)</f>
        <v>Trap w/ Loot</v>
      </c>
      <c r="D11">
        <f ca="1">IF(OR($C11="Empty",$C11="Dressing"),"---",VLOOKUP(A11,ENCOUNTERS!$A$4:$G$15,(RANDBETWEEN(1,6)+1),FALSE))</f>
        <v>1</v>
      </c>
      <c r="E11" t="str">
        <f ca="1">IF(D11&lt;&gt;"---",VLOOKUP((D11-VLOOKUP($A11,ENCOUNTERS!$J$4:$K$16,2,FALSE)),ENCOUNTERS!$M$4:$N$8,2,FALSE),"---")</f>
        <v>3X</v>
      </c>
      <c r="F11" t="str">
        <f ca="1" t="shared" si="0"/>
        <v>TRAP:  Standard trap</v>
      </c>
      <c r="G11" t="str">
        <f ca="1">IF(OR($C11="Monster w/ Loot",$C11="Monster"),VLOOKUP((RANDBETWEEN(1,6)),MONSTERS!$A$2:$H$21,D11+1,FALSE),"---")</f>
        <v>---</v>
      </c>
      <c r="H11" t="str">
        <f ca="1">IF(OR($C11="Trap",$C11="Trap w/ Loot"),VLOOKUP($A11,TRAPS!$A$2:$G$13,RANDBETWEEN(2,7),FALSE),"---")</f>
        <v>Standard trap</v>
      </c>
      <c r="I11" t="str">
        <f ca="1">IF($C11="Dressing",VLOOKUP($A11,DRESSING!$A$2:$G$13,RANDBETWEEN(2,7),FALSE),"---")</f>
        <v>---</v>
      </c>
      <c r="J11" t="str">
        <f ca="1">IF($C11="Trick",VLOOKUP(RANDBETWEEN(1,20),TRICKS!$A$2:$B$21,2,FALSE),"---")</f>
        <v>---</v>
      </c>
      <c r="K11">
        <f ca="1">IF(OR($C11="Monster w/ Loot",$C11="Trap w/ Loot"),VLOOKUP($A11,TREASURE!$A$2:$B$14,2,FALSE)*RANDBETWEEN(1,6),"---")</f>
        <v>40</v>
      </c>
      <c r="L11" t="str">
        <f ca="1">IF(OR($C11="Monster w/ Loot",$C11="Trap w/ Loot"),IF(RAND()&lt;0.501,VLOOKUP($A11,TREASURE!$A$2:$C$14,3,FALSE)*RANDBETWEEN(1,6),"---"),"---")</f>
        <v>---</v>
      </c>
      <c r="M11" t="str">
        <f ca="1">IF(OR($C11="Monster w/ Loot",$C11="Trap w/ Loot"),IF(RAND()&lt;=VLOOKUP($A11,TREASURE!$A$2:$F$14,4,FALSE),"GEMS","---"),"---")</f>
        <v>GEMS</v>
      </c>
      <c r="N11" t="str">
        <f ca="1">IF(OR($C11="Monster w/ Loot",$C11="Trap w/ Loot"),IF(RAND()&lt;=VLOOKUP($A11,TREASURE!$A$2:$F$14,5,FALSE),"JEWELS","---"),"---")</f>
        <v>---</v>
      </c>
      <c r="O11" t="str">
        <f ca="1">IF(OR($C11="Monster w/ Loot",$C11="Trap w/ Loot"),IF(RAND()&lt;=VLOOKUP($A11,TREASURE!$A$2:$F$14,6,FALSE),"MAGIC","---"),"---")</f>
        <v>---</v>
      </c>
    </row>
    <row r="12" spans="1:15">
      <c r="A12" s="17">
        <v>3</v>
      </c>
      <c r="B12">
        <v>11</v>
      </c>
      <c r="C12" t="str">
        <f ca="1">VLOOKUP(RANDBETWEEN(1,6),'ROOM CONTENTS'!$A$2:$G$7,(RANDBETWEEN(1,6)+1),FALSE)</f>
        <v>Trap w/ Loot</v>
      </c>
      <c r="D12">
        <f ca="1">IF(OR($C12="Empty",$C12="Dressing"),"---",VLOOKUP(A12,ENCOUNTERS!$A$4:$G$15,(RANDBETWEEN(1,6)+1),FALSE))</f>
        <v>3</v>
      </c>
      <c r="E12" t="str">
        <f ca="1">IF(D12&lt;&gt;"---",VLOOKUP((D12-VLOOKUP($A12,ENCOUNTERS!$J$4:$K$16,2,FALSE)),ENCOUNTERS!$M$4:$N$8,2,FALSE),"---")</f>
        <v>NORMAL</v>
      </c>
      <c r="F12" t="str">
        <f ca="1" t="shared" si="0"/>
        <v>TRAP:  Loot hidden in invisible chest.</v>
      </c>
      <c r="G12" t="str">
        <f ca="1">IF(OR($C12="Monster w/ Loot",$C12="Monster"),VLOOKUP((RANDBETWEEN(1,6)),MONSTERS!$A$2:$H$21,D12+1,FALSE),"---")</f>
        <v>---</v>
      </c>
      <c r="H12" t="str">
        <f ca="1">IF(OR($C12="Trap",$C12="Trap w/ Loot"),VLOOKUP($A12,TRAPS!$A$2:$G$13,RANDBETWEEN(2,7),FALSE),"---")</f>
        <v>Loot hidden in invisible chest.</v>
      </c>
      <c r="I12" t="str">
        <f ca="1">IF($C12="Dressing",VLOOKUP($A12,DRESSING!$A$2:$G$13,RANDBETWEEN(2,7),FALSE),"---")</f>
        <v>---</v>
      </c>
      <c r="J12" t="str">
        <f ca="1">IF($C12="Trick",VLOOKUP(RANDBETWEEN(1,20),TRICKS!$A$2:$B$21,2,FALSE),"---")</f>
        <v>---</v>
      </c>
      <c r="K12">
        <f ca="1">IF(OR($C12="Monster w/ Loot",$C12="Trap w/ Loot"),VLOOKUP($A12,TREASURE!$A$2:$B$14,2,FALSE)*RANDBETWEEN(1,6),"---")</f>
        <v>10</v>
      </c>
      <c r="L12" t="str">
        <f ca="1">IF(OR($C12="Monster w/ Loot",$C12="Trap w/ Loot"),IF(RAND()&lt;0.501,VLOOKUP($A12,TREASURE!$A$2:$C$14,3,FALSE)*RANDBETWEEN(1,6),"---"),"---")</f>
        <v>---</v>
      </c>
      <c r="M12" t="str">
        <f ca="1">IF(OR($C12="Monster w/ Loot",$C12="Trap w/ Loot"),IF(RAND()&lt;=VLOOKUP($A12,TREASURE!$A$2:$F$14,4,FALSE),"GEMS","---"),"---")</f>
        <v>---</v>
      </c>
      <c r="N12" t="str">
        <f ca="1">IF(OR($C12="Monster w/ Loot",$C12="Trap w/ Loot"),IF(RAND()&lt;=VLOOKUP($A12,TREASURE!$A$2:$F$14,5,FALSE),"JEWELS","---"),"---")</f>
        <v>---</v>
      </c>
      <c r="O12" t="str">
        <f ca="1">IF(OR($C12="Monster w/ Loot",$C12="Trap w/ Loot"),IF(RAND()&lt;=VLOOKUP($A12,TREASURE!$A$2:$F$14,6,FALSE),"MAGIC","---"),"---")</f>
        <v>---</v>
      </c>
    </row>
    <row r="13" spans="1:15">
      <c r="A13" s="17">
        <v>3</v>
      </c>
      <c r="B13">
        <v>12</v>
      </c>
      <c r="C13" t="str">
        <f ca="1">VLOOKUP(RANDBETWEEN(1,6),'ROOM CONTENTS'!$A$2:$G$7,(RANDBETWEEN(1,6)+1),FALSE)</f>
        <v>Monster w/ Loot</v>
      </c>
      <c r="D13">
        <f ca="1">IF(OR($C13="Empty",$C13="Dressing"),"---",VLOOKUP(A13,ENCOUNTERS!$A$4:$G$15,(RANDBETWEEN(1,6)+1),FALSE))</f>
        <v>4</v>
      </c>
      <c r="E13" s="19" t="str">
        <f ca="1">IF(D13&lt;&gt;"---",VLOOKUP((D13-VLOOKUP($A13,ENCOUNTERS!$J$4:$K$16,2,FALSE)),ENCOUNTERS!$M$4:$N$8,2,FALSE),"---")</f>
        <v>1/2</v>
      </c>
      <c r="F13" t="str">
        <f ca="1" t="shared" si="0"/>
        <v>MONSTER:  Displacer Beast</v>
      </c>
      <c r="G13" t="str">
        <f ca="1">IF(OR($C13="Monster w/ Loot",$C13="Monster"),VLOOKUP((RANDBETWEEN(1,6)),MONSTERS!$A$2:$H$21,D13+1,FALSE),"---")</f>
        <v>Displacer Beast</v>
      </c>
      <c r="H13" t="str">
        <f ca="1">IF(OR($C13="Trap",$C13="Trap w/ Loot"),VLOOKUP($A13,TRAPS!$A$2:$G$13,RANDBETWEEN(2,7),FALSE),"---")</f>
        <v>---</v>
      </c>
      <c r="I13" t="str">
        <f ca="1">IF($C13="Dressing",VLOOKUP($A13,DRESSING!$A$2:$G$13,RANDBETWEEN(2,7),FALSE),"---")</f>
        <v>---</v>
      </c>
      <c r="J13" t="str">
        <f ca="1">IF($C13="Trick",VLOOKUP(RANDBETWEEN(1,20),TRICKS!$A$2:$B$21,2,FALSE),"---")</f>
        <v>---</v>
      </c>
      <c r="K13">
        <f ca="1">IF(OR($C13="Monster w/ Loot",$C13="Trap w/ Loot"),VLOOKUP($A13,TREASURE!$A$2:$B$14,2,FALSE)*RANDBETWEEN(1,6),"---")</f>
        <v>50</v>
      </c>
      <c r="L13">
        <f ca="1">IF(OR($C13="Monster w/ Loot",$C13="Trap w/ Loot"),IF(RAND()&lt;0.501,VLOOKUP($A13,TREASURE!$A$2:$C$14,3,FALSE)*RANDBETWEEN(1,6),"---"),"---")</f>
        <v>60</v>
      </c>
      <c r="M13" t="str">
        <f ca="1">IF(OR($C13="Monster w/ Loot",$C13="Trap w/ Loot"),IF(RAND()&lt;=VLOOKUP($A13,TREASURE!$A$2:$F$14,4,FALSE),"GEMS","---"),"---")</f>
        <v>---</v>
      </c>
      <c r="N13" t="str">
        <f ca="1">IF(OR($C13="Monster w/ Loot",$C13="Trap w/ Loot"),IF(RAND()&lt;=VLOOKUP($A13,TREASURE!$A$2:$F$14,5,FALSE),"JEWELS","---"),"---")</f>
        <v>---</v>
      </c>
      <c r="O13" t="str">
        <f ca="1">IF(OR($C13="Monster w/ Loot",$C13="Trap w/ Loot"),IF(RAND()&lt;=VLOOKUP($A13,TREASURE!$A$2:$F$14,6,FALSE),"MAGIC","---"),"---")</f>
        <v>---</v>
      </c>
    </row>
    <row r="14" spans="1:15">
      <c r="A14" s="17">
        <v>3</v>
      </c>
      <c r="B14">
        <v>13</v>
      </c>
      <c r="C14" t="str">
        <f ca="1">VLOOKUP(RANDBETWEEN(1,6),'ROOM CONTENTS'!$A$2:$G$7,(RANDBETWEEN(1,6)+1),FALSE)</f>
        <v>Dressing</v>
      </c>
      <c r="D14" t="str">
        <f ca="1">IF(OR($C14="Empty",$C14="Dressing"),"---",VLOOKUP(A14,ENCOUNTERS!$A$4:$G$15,(RANDBETWEEN(1,6)+1),FALSE))</f>
        <v>---</v>
      </c>
      <c r="E14" t="str">
        <f ca="1">IF(D14&lt;&gt;"---",VLOOKUP((D14-VLOOKUP($A14,ENCOUNTERS!$J$4:$K$16,2,FALSE)),ENCOUNTERS!$M$4:$N$8,2,FALSE),"---")</f>
        <v>---</v>
      </c>
      <c r="F14" t="str">
        <f ca="1" t="shared" si="0"/>
        <v>DRESSING:  Storehouses</v>
      </c>
      <c r="G14" t="str">
        <f ca="1">IF(OR($C14="Monster w/ Loot",$C14="Monster"),VLOOKUP((RANDBETWEEN(1,6)),MONSTERS!$A$2:$H$21,D14+1,FALSE),"---")</f>
        <v>---</v>
      </c>
      <c r="H14" t="str">
        <f ca="1">IF(OR($C14="Trap",$C14="Trap w/ Loot"),VLOOKUP($A14,TRAPS!$A$2:$G$13,RANDBETWEEN(2,7),FALSE),"---")</f>
        <v>---</v>
      </c>
      <c r="I14" t="str">
        <f ca="1">IF($C14="Dressing",VLOOKUP($A14,DRESSING!$A$2:$G$13,RANDBETWEEN(2,7),FALSE),"---")</f>
        <v>Storehouses</v>
      </c>
      <c r="J14" t="str">
        <f ca="1">IF($C14="Trick",VLOOKUP(RANDBETWEEN(1,20),TRICKS!$A$2:$B$21,2,FALSE),"---")</f>
        <v>---</v>
      </c>
      <c r="K14" t="str">
        <f ca="1">IF(OR($C14="Monster w/ Loot",$C14="Trap w/ Loot"),VLOOKUP($A14,TREASURE!$A$2:$B$14,2,FALSE)*RANDBETWEEN(1,6),"---")</f>
        <v>---</v>
      </c>
      <c r="L14" t="str">
        <f ca="1">IF(OR($C14="Monster w/ Loot",$C14="Trap w/ Loot"),IF(RAND()&lt;0.501,VLOOKUP($A14,TREASURE!$A$2:$C$14,3,FALSE)*RANDBETWEEN(1,6),"---"),"---")</f>
        <v>---</v>
      </c>
      <c r="M14" t="str">
        <f ca="1">IF(OR($C14="Monster w/ Loot",$C14="Trap w/ Loot"),IF(RAND()&lt;=VLOOKUP($A14,TREASURE!$A$2:$F$14,4,FALSE),"GEMS","---"),"---")</f>
        <v>---</v>
      </c>
      <c r="N14" t="str">
        <f ca="1">IF(OR($C14="Monster w/ Loot",$C14="Trap w/ Loot"),IF(RAND()&lt;=VLOOKUP($A14,TREASURE!$A$2:$F$14,5,FALSE),"JEWELS","---"),"---")</f>
        <v>---</v>
      </c>
      <c r="O14" t="str">
        <f ca="1">IF(OR($C14="Monster w/ Loot",$C14="Trap w/ Loot"),IF(RAND()&lt;=VLOOKUP($A14,TREASURE!$A$2:$F$14,6,FALSE),"MAGIC","---"),"---")</f>
        <v>---</v>
      </c>
    </row>
    <row r="15" spans="1:15">
      <c r="A15" s="17">
        <v>3</v>
      </c>
      <c r="B15">
        <v>14</v>
      </c>
      <c r="C15" t="str">
        <f ca="1">VLOOKUP(RANDBETWEEN(1,6),'ROOM CONTENTS'!$A$2:$G$7,(RANDBETWEEN(1,6)+1),FALSE)</f>
        <v>Empty</v>
      </c>
      <c r="D15" t="str">
        <f ca="1">IF(OR($C15="Empty",$C15="Dressing"),"---",VLOOKUP(A15,ENCOUNTERS!$A$4:$G$15,(RANDBETWEEN(1,6)+1),FALSE))</f>
        <v>---</v>
      </c>
      <c r="E15" t="str">
        <f ca="1">IF(D15&lt;&gt;"---",VLOOKUP((D15-VLOOKUP($A15,ENCOUNTERS!$J$4:$K$16,2,FALSE)),ENCOUNTERS!$M$4:$N$8,2,FALSE),"---")</f>
        <v>---</v>
      </c>
      <c r="F15" t="str">
        <f ca="1" t="shared" si="0"/>
        <v>---</v>
      </c>
      <c r="G15" t="str">
        <f ca="1">IF(OR($C15="Monster w/ Loot",$C15="Monster"),VLOOKUP((RANDBETWEEN(1,6)),MONSTERS!$A$2:$H$21,D15+1,FALSE),"---")</f>
        <v>---</v>
      </c>
      <c r="H15" t="str">
        <f ca="1">IF(OR($C15="Trap",$C15="Trap w/ Loot"),VLOOKUP($A15,TRAPS!$A$2:$G$13,RANDBETWEEN(2,7),FALSE),"---")</f>
        <v>---</v>
      </c>
      <c r="I15" t="str">
        <f ca="1">IF($C15="Dressing",VLOOKUP($A15,DRESSING!$A$2:$G$13,RANDBETWEEN(2,7),FALSE),"---")</f>
        <v>---</v>
      </c>
      <c r="J15" t="str">
        <f ca="1">IF($C15="Trick",VLOOKUP(RANDBETWEEN(1,20),TRICKS!$A$2:$B$21,2,FALSE),"---")</f>
        <v>---</v>
      </c>
      <c r="K15" t="str">
        <f ca="1">IF(OR($C15="Monster w/ Loot",$C15="Trap w/ Loot"),VLOOKUP($A15,TREASURE!$A$2:$B$14,2,FALSE)*RANDBETWEEN(1,6),"---")</f>
        <v>---</v>
      </c>
      <c r="L15" t="str">
        <f ca="1">IF(OR($C15="Monster w/ Loot",$C15="Trap w/ Loot"),IF(RAND()&lt;0.501,VLOOKUP($A15,TREASURE!$A$2:$C$14,3,FALSE)*RANDBETWEEN(1,6),"---"),"---")</f>
        <v>---</v>
      </c>
      <c r="M15" t="str">
        <f ca="1">IF(OR($C15="Monster w/ Loot",$C15="Trap w/ Loot"),IF(RAND()&lt;=VLOOKUP($A15,TREASURE!$A$2:$F$14,4,FALSE),"GEMS","---"),"---")</f>
        <v>---</v>
      </c>
      <c r="N15" t="str">
        <f ca="1">IF(OR($C15="Monster w/ Loot",$C15="Trap w/ Loot"),IF(RAND()&lt;=VLOOKUP($A15,TREASURE!$A$2:$F$14,5,FALSE),"JEWELS","---"),"---")</f>
        <v>---</v>
      </c>
      <c r="O15" t="str">
        <f ca="1">IF(OR($C15="Monster w/ Loot",$C15="Trap w/ Loot"),IF(RAND()&lt;=VLOOKUP($A15,TREASURE!$A$2:$F$14,6,FALSE),"MAGIC","---"),"---")</f>
        <v>---</v>
      </c>
    </row>
    <row r="16" spans="1:15">
      <c r="A16" s="17">
        <v>3</v>
      </c>
      <c r="B16">
        <v>15</v>
      </c>
      <c r="C16" t="str">
        <f ca="1">VLOOKUP(RANDBETWEEN(1,6),'ROOM CONTENTS'!$A$2:$G$7,(RANDBETWEEN(1,6)+1),FALSE)</f>
        <v>Monster w/ Loot</v>
      </c>
      <c r="D16">
        <f ca="1">IF(OR($C16="Empty",$C16="Dressing"),"---",VLOOKUP(A16,ENCOUNTERS!$A$4:$G$15,(RANDBETWEEN(1,6)+1),FALSE))</f>
        <v>1</v>
      </c>
      <c r="E16" t="str">
        <f ca="1">IF(D16&lt;&gt;"---",VLOOKUP((D16-VLOOKUP($A16,ENCOUNTERS!$J$4:$K$16,2,FALSE)),ENCOUNTERS!$M$4:$N$8,2,FALSE),"---")</f>
        <v>3X</v>
      </c>
      <c r="F16" t="str">
        <f ca="1" t="shared" si="0"/>
        <v>MONSTER:  Giant Rat</v>
      </c>
      <c r="G16" t="str">
        <f ca="1">IF(OR($C16="Monster w/ Loot",$C16="Monster"),VLOOKUP((RANDBETWEEN(1,6)),MONSTERS!$A$2:$H$21,D16+1,FALSE),"---")</f>
        <v>Giant Rat</v>
      </c>
      <c r="H16" t="str">
        <f ca="1">IF(OR($C16="Trap",$C16="Trap w/ Loot"),VLOOKUP($A16,TRAPS!$A$2:$G$13,RANDBETWEEN(2,7),FALSE),"---")</f>
        <v>---</v>
      </c>
      <c r="I16" t="str">
        <f ca="1">IF($C16="Dressing",VLOOKUP($A16,DRESSING!$A$2:$G$13,RANDBETWEEN(2,7),FALSE),"---")</f>
        <v>---</v>
      </c>
      <c r="J16" t="str">
        <f ca="1">IF($C16="Trick",VLOOKUP(RANDBETWEEN(1,20),TRICKS!$A$2:$B$21,2,FALSE),"---")</f>
        <v>---</v>
      </c>
      <c r="K16">
        <f ca="1">IF(OR($C16="Monster w/ Loot",$C16="Trap w/ Loot"),VLOOKUP($A16,TREASURE!$A$2:$B$14,2,FALSE)*RANDBETWEEN(1,6),"---")</f>
        <v>60</v>
      </c>
      <c r="L16" t="str">
        <f ca="1">IF(OR($C16="Monster w/ Loot",$C16="Trap w/ Loot"),IF(RAND()&lt;0.501,VLOOKUP($A16,TREASURE!$A$2:$C$14,3,FALSE)*RANDBETWEEN(1,6),"---"),"---")</f>
        <v>---</v>
      </c>
      <c r="M16" t="str">
        <f ca="1">IF(OR($C16="Monster w/ Loot",$C16="Trap w/ Loot"),IF(RAND()&lt;=VLOOKUP($A16,TREASURE!$A$2:$F$14,4,FALSE),"GEMS","---"),"---")</f>
        <v>GEMS</v>
      </c>
      <c r="N16" t="str">
        <f ca="1">IF(OR($C16="Monster w/ Loot",$C16="Trap w/ Loot"),IF(RAND()&lt;=VLOOKUP($A16,TREASURE!$A$2:$F$14,5,FALSE),"JEWELS","---"),"---")</f>
        <v>---</v>
      </c>
      <c r="O16" t="str">
        <f ca="1">IF(OR($C16="Monster w/ Loot",$C16="Trap w/ Loot"),IF(RAND()&lt;=VLOOKUP($A16,TREASURE!$A$2:$F$14,6,FALSE),"MAGIC","---"),"---")</f>
        <v>---</v>
      </c>
    </row>
    <row r="17" spans="1:15">
      <c r="A17" s="17">
        <v>3</v>
      </c>
      <c r="B17">
        <v>16</v>
      </c>
      <c r="C17" t="str">
        <f ca="1">VLOOKUP(RANDBETWEEN(1,6),'ROOM CONTENTS'!$A$2:$G$7,(RANDBETWEEN(1,6)+1),FALSE)</f>
        <v>Trap w/ Loot</v>
      </c>
      <c r="D17">
        <f ca="1">IF(OR($C17="Empty",$C17="Dressing"),"---",VLOOKUP(A17,ENCOUNTERS!$A$4:$G$15,(RANDBETWEEN(1,6)+1),FALSE))</f>
        <v>3</v>
      </c>
      <c r="E17" t="str">
        <f ca="1">IF(D17&lt;&gt;"---",VLOOKUP((D17-VLOOKUP($A17,ENCOUNTERS!$J$4:$K$16,2,FALSE)),ENCOUNTERS!$M$4:$N$8,2,FALSE),"---")</f>
        <v>NORMAL</v>
      </c>
      <c r="F17" t="str">
        <f ca="1" t="shared" si="0"/>
        <v>TRAP:  Loot protected by magical ward that can be suppressed with Counterspell or Knock, or shattered with Lightning or Fire (may damage loot)</v>
      </c>
      <c r="G17" t="str">
        <f ca="1">IF(OR($C17="Monster w/ Loot",$C17="Monster"),VLOOKUP((RANDBETWEEN(1,6)),MONSTERS!$A$2:$H$21,D17+1,FALSE),"---")</f>
        <v>---</v>
      </c>
      <c r="H17" t="str">
        <f ca="1">IF(OR($C17="Trap",$C17="Trap w/ Loot"),VLOOKUP($A17,TRAPS!$A$2:$G$13,RANDBETWEEN(2,7),FALSE),"---")</f>
        <v>Loot protected by magical ward that can be suppressed with Counterspell or Knock, or shattered with Lightning or Fire (may damage loot)</v>
      </c>
      <c r="I17" t="str">
        <f ca="1">IF($C17="Dressing",VLOOKUP($A17,DRESSING!$A$2:$G$13,RANDBETWEEN(2,7),FALSE),"---")</f>
        <v>---</v>
      </c>
      <c r="J17" t="str">
        <f ca="1">IF($C17="Trick",VLOOKUP(RANDBETWEEN(1,20),TRICKS!$A$2:$B$21,2,FALSE),"---")</f>
        <v>---</v>
      </c>
      <c r="K17">
        <f ca="1">IF(OR($C17="Monster w/ Loot",$C17="Trap w/ Loot"),VLOOKUP($A17,TREASURE!$A$2:$B$14,2,FALSE)*RANDBETWEEN(1,6),"---")</f>
        <v>50</v>
      </c>
      <c r="L17">
        <f ca="1">IF(OR($C17="Monster w/ Loot",$C17="Trap w/ Loot"),IF(RAND()&lt;0.501,VLOOKUP($A17,TREASURE!$A$2:$C$14,3,FALSE)*RANDBETWEEN(1,6),"---"),"---")</f>
        <v>10</v>
      </c>
      <c r="M17" t="str">
        <f ca="1">IF(OR($C17="Monster w/ Loot",$C17="Trap w/ Loot"),IF(RAND()&lt;=VLOOKUP($A17,TREASURE!$A$2:$F$14,4,FALSE),"GEMS","---"),"---")</f>
        <v>---</v>
      </c>
      <c r="N17" t="str">
        <f ca="1">IF(OR($C17="Monster w/ Loot",$C17="Trap w/ Loot"),IF(RAND()&lt;=VLOOKUP($A17,TREASURE!$A$2:$F$14,5,FALSE),"JEWELS","---"),"---")</f>
        <v>---</v>
      </c>
      <c r="O17" t="str">
        <f ca="1">IF(OR($C17="Monster w/ Loot",$C17="Trap w/ Loot"),IF(RAND()&lt;=VLOOKUP($A17,TREASURE!$A$2:$F$14,6,FALSE),"MAGIC","---"),"---")</f>
        <v>---</v>
      </c>
    </row>
    <row r="18" spans="1:15">
      <c r="A18" s="17">
        <v>3</v>
      </c>
      <c r="B18">
        <v>17</v>
      </c>
      <c r="C18" t="str">
        <f ca="1">VLOOKUP(RANDBETWEEN(1,6),'ROOM CONTENTS'!$A$2:$G$7,(RANDBETWEEN(1,6)+1),FALSE)</f>
        <v>Empty</v>
      </c>
      <c r="D18" t="str">
        <f ca="1">IF(OR($C18="Empty",$C18="Dressing"),"---",VLOOKUP(A18,ENCOUNTERS!$A$4:$G$15,(RANDBETWEEN(1,6)+1),FALSE))</f>
        <v>---</v>
      </c>
      <c r="E18" t="str">
        <f ca="1">IF(D18&lt;&gt;"---",VLOOKUP((D18-VLOOKUP($A18,ENCOUNTERS!$J$4:$K$16,2,FALSE)),ENCOUNTERS!$M$4:$N$8,2,FALSE),"---")</f>
        <v>---</v>
      </c>
      <c r="F18" t="str">
        <f ca="1" t="shared" si="0"/>
        <v>---</v>
      </c>
      <c r="G18" t="str">
        <f ca="1">IF(OR($C18="Monster w/ Loot",$C18="Monster"),VLOOKUP((RANDBETWEEN(1,6)),MONSTERS!$A$2:$H$21,D18+1,FALSE),"---")</f>
        <v>---</v>
      </c>
      <c r="H18" t="str">
        <f ca="1">IF(OR($C18="Trap",$C18="Trap w/ Loot"),VLOOKUP($A18,TRAPS!$A$2:$G$13,RANDBETWEEN(2,7),FALSE),"---")</f>
        <v>---</v>
      </c>
      <c r="I18" t="str">
        <f ca="1">IF($C18="Dressing",VLOOKUP($A18,DRESSING!$A$2:$G$13,RANDBETWEEN(2,7),FALSE),"---")</f>
        <v>---</v>
      </c>
      <c r="J18" t="str">
        <f ca="1">IF($C18="Trick",VLOOKUP(RANDBETWEEN(1,20),TRICKS!$A$2:$B$21,2,FALSE),"---")</f>
        <v>---</v>
      </c>
      <c r="K18" t="str">
        <f ca="1">IF(OR($C18="Monster w/ Loot",$C18="Trap w/ Loot"),VLOOKUP($A18,TREASURE!$A$2:$B$14,2,FALSE)*RANDBETWEEN(1,6),"---")</f>
        <v>---</v>
      </c>
      <c r="L18" t="str">
        <f ca="1">IF(OR($C18="Monster w/ Loot",$C18="Trap w/ Loot"),IF(RAND()&lt;0.501,VLOOKUP($A18,TREASURE!$A$2:$C$14,3,FALSE)*RANDBETWEEN(1,6),"---"),"---")</f>
        <v>---</v>
      </c>
      <c r="M18" t="str">
        <f ca="1">IF(OR($C18="Monster w/ Loot",$C18="Trap w/ Loot"),IF(RAND()&lt;=VLOOKUP($A18,TREASURE!$A$2:$F$14,4,FALSE),"GEMS","---"),"---")</f>
        <v>---</v>
      </c>
      <c r="N18" t="str">
        <f ca="1">IF(OR($C18="Monster w/ Loot",$C18="Trap w/ Loot"),IF(RAND()&lt;=VLOOKUP($A18,TREASURE!$A$2:$F$14,5,FALSE),"JEWELS","---"),"---")</f>
        <v>---</v>
      </c>
      <c r="O18" t="str">
        <f ca="1">IF(OR($C18="Monster w/ Loot",$C18="Trap w/ Loot"),IF(RAND()&lt;=VLOOKUP($A18,TREASURE!$A$2:$F$14,6,FALSE),"MAGIC","---"),"---")</f>
        <v>---</v>
      </c>
    </row>
    <row r="19" spans="1:15">
      <c r="A19" s="17">
        <v>3</v>
      </c>
      <c r="B19">
        <v>18</v>
      </c>
      <c r="C19" t="str">
        <f ca="1">VLOOKUP(RANDBETWEEN(1,6),'ROOM CONTENTS'!$A$2:$G$7,(RANDBETWEEN(1,6)+1),FALSE)</f>
        <v>Empty</v>
      </c>
      <c r="D19" t="str">
        <f ca="1">IF(OR($C19="Empty",$C19="Dressing"),"---",VLOOKUP(A19,ENCOUNTERS!$A$4:$G$15,(RANDBETWEEN(1,6)+1),FALSE))</f>
        <v>---</v>
      </c>
      <c r="E19" t="str">
        <f ca="1">IF(D19&lt;&gt;"---",VLOOKUP((D19-VLOOKUP($A19,ENCOUNTERS!$J$4:$K$16,2,FALSE)),ENCOUNTERS!$M$4:$N$8,2,FALSE),"---")</f>
        <v>---</v>
      </c>
      <c r="F19" t="str">
        <f ca="1" t="shared" si="0"/>
        <v>---</v>
      </c>
      <c r="G19" t="str">
        <f ca="1">IF(OR($C19="Monster w/ Loot",$C19="Monster"),VLOOKUP((RANDBETWEEN(1,6)),MONSTERS!$A$2:$H$21,D19+1,FALSE),"---")</f>
        <v>---</v>
      </c>
      <c r="H19" t="str">
        <f ca="1">IF(OR($C19="Trap",$C19="Trap w/ Loot"),VLOOKUP($A19,TRAPS!$A$2:$G$13,RANDBETWEEN(2,7),FALSE),"---")</f>
        <v>---</v>
      </c>
      <c r="I19" t="str">
        <f ca="1">IF($C19="Dressing",VLOOKUP($A19,DRESSING!$A$2:$G$13,RANDBETWEEN(2,7),FALSE),"---")</f>
        <v>---</v>
      </c>
      <c r="J19" t="str">
        <f ca="1">IF($C19="Trick",VLOOKUP(RANDBETWEEN(1,20),TRICKS!$A$2:$B$21,2,FALSE),"---")</f>
        <v>---</v>
      </c>
      <c r="K19" t="str">
        <f ca="1">IF(OR($C19="Monster w/ Loot",$C19="Trap w/ Loot"),VLOOKUP($A19,TREASURE!$A$2:$B$14,2,FALSE)*RANDBETWEEN(1,6),"---")</f>
        <v>---</v>
      </c>
      <c r="L19" t="str">
        <f ca="1">IF(OR($C19="Monster w/ Loot",$C19="Trap w/ Loot"),IF(RAND()&lt;0.501,VLOOKUP($A19,TREASURE!$A$2:$C$14,3,FALSE)*RANDBETWEEN(1,6),"---"),"---")</f>
        <v>---</v>
      </c>
      <c r="M19" t="str">
        <f ca="1">IF(OR($C19="Monster w/ Loot",$C19="Trap w/ Loot"),IF(RAND()&lt;=VLOOKUP($A19,TREASURE!$A$2:$F$14,4,FALSE),"GEMS","---"),"---")</f>
        <v>---</v>
      </c>
      <c r="N19" t="str">
        <f ca="1">IF(OR($C19="Monster w/ Loot",$C19="Trap w/ Loot"),IF(RAND()&lt;=VLOOKUP($A19,TREASURE!$A$2:$F$14,5,FALSE),"JEWELS","---"),"---")</f>
        <v>---</v>
      </c>
      <c r="O19" t="str">
        <f ca="1">IF(OR($C19="Monster w/ Loot",$C19="Trap w/ Loot"),IF(RAND()&lt;=VLOOKUP($A19,TREASURE!$A$2:$F$14,6,FALSE),"MAGIC","---"),"---")</f>
        <v>---</v>
      </c>
    </row>
    <row r="20" spans="1:15">
      <c r="A20" s="17">
        <v>3</v>
      </c>
      <c r="B20">
        <v>19</v>
      </c>
      <c r="C20" t="str">
        <f ca="1">VLOOKUP(RANDBETWEEN(1,6),'ROOM CONTENTS'!$A$2:$G$7,(RANDBETWEEN(1,6)+1),FALSE)</f>
        <v>Dressing</v>
      </c>
      <c r="D20" t="str">
        <f ca="1">IF(OR($C20="Empty",$C20="Dressing"),"---",VLOOKUP(A20,ENCOUNTERS!$A$4:$G$15,(RANDBETWEEN(1,6)+1),FALSE))</f>
        <v>---</v>
      </c>
      <c r="E20" t="str">
        <f ca="1">IF(D20&lt;&gt;"---",VLOOKUP((D20-VLOOKUP($A20,ENCOUNTERS!$J$4:$K$16,2,FALSE)),ENCOUNTERS!$M$4:$N$8,2,FALSE),"---")</f>
        <v>---</v>
      </c>
      <c r="F20" t="str">
        <f ca="1" t="shared" si="0"/>
        <v>DRESSING:  Coffers/chests</v>
      </c>
      <c r="G20" t="str">
        <f ca="1">IF(OR($C20="Monster w/ Loot",$C20="Monster"),VLOOKUP((RANDBETWEEN(1,6)),MONSTERS!$A$2:$H$21,D20+1,FALSE),"---")</f>
        <v>---</v>
      </c>
      <c r="H20" t="str">
        <f ca="1">IF(OR($C20="Trap",$C20="Trap w/ Loot"),VLOOKUP($A20,TRAPS!$A$2:$G$13,RANDBETWEEN(2,7),FALSE),"---")</f>
        <v>---</v>
      </c>
      <c r="I20" t="str">
        <f ca="1">IF($C20="Dressing",VLOOKUP($A20,DRESSING!$A$2:$G$13,RANDBETWEEN(2,7),FALSE),"---")</f>
        <v>Coffers/chests</v>
      </c>
      <c r="J20" t="str">
        <f ca="1">IF($C20="Trick",VLOOKUP(RANDBETWEEN(1,20),TRICKS!$A$2:$B$21,2,FALSE),"---")</f>
        <v>---</v>
      </c>
      <c r="K20" t="str">
        <f ca="1">IF(OR($C20="Monster w/ Loot",$C20="Trap w/ Loot"),VLOOKUP($A20,TREASURE!$A$2:$B$14,2,FALSE)*RANDBETWEEN(1,6),"---")</f>
        <v>---</v>
      </c>
      <c r="L20" t="str">
        <f ca="1">IF(OR($C20="Monster w/ Loot",$C20="Trap w/ Loot"),IF(RAND()&lt;0.501,VLOOKUP($A20,TREASURE!$A$2:$C$14,3,FALSE)*RANDBETWEEN(1,6),"---"),"---")</f>
        <v>---</v>
      </c>
      <c r="M20" t="str">
        <f ca="1">IF(OR($C20="Monster w/ Loot",$C20="Trap w/ Loot"),IF(RAND()&lt;=VLOOKUP($A20,TREASURE!$A$2:$F$14,4,FALSE),"GEMS","---"),"---")</f>
        <v>---</v>
      </c>
      <c r="N20" t="str">
        <f ca="1">IF(OR($C20="Monster w/ Loot",$C20="Trap w/ Loot"),IF(RAND()&lt;=VLOOKUP($A20,TREASURE!$A$2:$F$14,5,FALSE),"JEWELS","---"),"---")</f>
        <v>---</v>
      </c>
      <c r="O20" t="str">
        <f ca="1">IF(OR($C20="Monster w/ Loot",$C20="Trap w/ Loot"),IF(RAND()&lt;=VLOOKUP($A20,TREASURE!$A$2:$F$14,6,FALSE),"MAGIC","---"),"---")</f>
        <v>---</v>
      </c>
    </row>
    <row r="21" spans="1:15">
      <c r="A21" s="17">
        <v>3</v>
      </c>
      <c r="B21">
        <v>20</v>
      </c>
      <c r="C21" t="str">
        <f ca="1">VLOOKUP(RANDBETWEEN(1,6),'ROOM CONTENTS'!$A$2:$G$7,(RANDBETWEEN(1,6)+1),FALSE)</f>
        <v>Trap w/ Loot</v>
      </c>
      <c r="D21">
        <f ca="1">IF(OR($C21="Empty",$C21="Dressing"),"---",VLOOKUP(A21,ENCOUNTERS!$A$4:$G$15,(RANDBETWEEN(1,6)+1),FALSE))</f>
        <v>1</v>
      </c>
      <c r="E21" t="str">
        <f ca="1">IF(D21&lt;&gt;"---",VLOOKUP((D21-VLOOKUP($A21,ENCOUNTERS!$J$4:$K$16,2,FALSE)),ENCOUNTERS!$M$4:$N$8,2,FALSE),"---")</f>
        <v>3X</v>
      </c>
      <c r="F21" t="str">
        <f ca="1" t="shared" si="0"/>
        <v>TRAP:  Loot in possession of powerful guardian needing magic weapons to hit that asks riddle</v>
      </c>
      <c r="G21" t="str">
        <f ca="1">IF(OR($C21="Monster w/ Loot",$C21="Monster"),VLOOKUP((RANDBETWEEN(1,6)),MONSTERS!$A$2:$H$21,D21+1,FALSE),"---")</f>
        <v>---</v>
      </c>
      <c r="H21" t="str">
        <f ca="1">IF(OR($C21="Trap",$C21="Trap w/ Loot"),VLOOKUP($A21,TRAPS!$A$2:$G$13,RANDBETWEEN(2,7),FALSE),"---")</f>
        <v>Loot in possession of powerful guardian needing magic weapons to hit that asks riddle</v>
      </c>
      <c r="I21" t="str">
        <f ca="1">IF($C21="Dressing",VLOOKUP($A21,DRESSING!$A$2:$G$13,RANDBETWEEN(2,7),FALSE),"---")</f>
        <v>---</v>
      </c>
      <c r="J21" t="str">
        <f ca="1">IF($C21="Trick",VLOOKUP(RANDBETWEEN(1,20),TRICKS!$A$2:$B$21,2,FALSE),"---")</f>
        <v>---</v>
      </c>
      <c r="K21">
        <f ca="1">IF(OR($C21="Monster w/ Loot",$C21="Trap w/ Loot"),VLOOKUP($A21,TREASURE!$A$2:$B$14,2,FALSE)*RANDBETWEEN(1,6),"---")</f>
        <v>20</v>
      </c>
      <c r="L21" t="str">
        <f ca="1">IF(OR($C21="Monster w/ Loot",$C21="Trap w/ Loot"),IF(RAND()&lt;0.501,VLOOKUP($A21,TREASURE!$A$2:$C$14,3,FALSE)*RANDBETWEEN(1,6),"---"),"---")</f>
        <v>---</v>
      </c>
      <c r="M21" t="str">
        <f ca="1">IF(OR($C21="Monster w/ Loot",$C21="Trap w/ Loot"),IF(RAND()&lt;=VLOOKUP($A21,TREASURE!$A$2:$F$14,4,FALSE),"GEMS","---"),"---")</f>
        <v>---</v>
      </c>
      <c r="N21" t="str">
        <f ca="1">IF(OR($C21="Monster w/ Loot",$C21="Trap w/ Loot"),IF(RAND()&lt;=VLOOKUP($A21,TREASURE!$A$2:$F$14,5,FALSE),"JEWELS","---"),"---")</f>
        <v>JEWELS</v>
      </c>
      <c r="O21" t="str">
        <f ca="1">IF(OR($C21="Monster w/ Loot",$C21="Trap w/ Loot"),IF(RAND()&lt;=VLOOKUP($A21,TREASURE!$A$2:$F$14,6,FALSE),"MAGIC","---"),"---")</f>
        <v>MAGIC</v>
      </c>
    </row>
    <row r="22" spans="1:15">
      <c r="A22" s="17">
        <v>3</v>
      </c>
      <c r="B22">
        <v>21</v>
      </c>
      <c r="C22" t="str">
        <f ca="1">VLOOKUP(RANDBETWEEN(1,6),'ROOM CONTENTS'!$A$2:$G$7,(RANDBETWEEN(1,6)+1),FALSE)</f>
        <v>Dressing</v>
      </c>
      <c r="D22" t="str">
        <f ca="1">IF(OR($C22="Empty",$C22="Dressing"),"---",VLOOKUP(A22,ENCOUNTERS!$A$4:$G$15,(RANDBETWEEN(1,6)+1),FALSE))</f>
        <v>---</v>
      </c>
      <c r="E22" t="str">
        <f ca="1">IF(D22&lt;&gt;"---",VLOOKUP((D22-VLOOKUP($A22,ENCOUNTERS!$J$4:$K$16,2,FALSE)),ENCOUNTERS!$M$4:$N$8,2,FALSE),"---")</f>
        <v>---</v>
      </c>
      <c r="F22" t="str">
        <f ca="1" t="shared" si="0"/>
        <v>DRESSING:  High places</v>
      </c>
      <c r="G22" t="str">
        <f ca="1">IF(OR($C22="Monster w/ Loot",$C22="Monster"),VLOOKUP((RANDBETWEEN(1,6)),MONSTERS!$A$2:$H$21,D22+1,FALSE),"---")</f>
        <v>---</v>
      </c>
      <c r="H22" t="str">
        <f ca="1">IF(OR($C22="Trap",$C22="Trap w/ Loot"),VLOOKUP($A22,TRAPS!$A$2:$G$13,RANDBETWEEN(2,7),FALSE),"---")</f>
        <v>---</v>
      </c>
      <c r="I22" t="str">
        <f ca="1">IF($C22="Dressing",VLOOKUP($A22,DRESSING!$A$2:$G$13,RANDBETWEEN(2,7),FALSE),"---")</f>
        <v>High places</v>
      </c>
      <c r="J22" t="str">
        <f ca="1">IF($C22="Trick",VLOOKUP(RANDBETWEEN(1,20),TRICKS!$A$2:$B$21,2,FALSE),"---")</f>
        <v>---</v>
      </c>
      <c r="K22" t="str">
        <f ca="1">IF(OR($C22="Monster w/ Loot",$C22="Trap w/ Loot"),VLOOKUP($A22,TREASURE!$A$2:$B$14,2,FALSE)*RANDBETWEEN(1,6),"---")</f>
        <v>---</v>
      </c>
      <c r="L22" t="str">
        <f ca="1">IF(OR($C22="Monster w/ Loot",$C22="Trap w/ Loot"),IF(RAND()&lt;0.501,VLOOKUP($A22,TREASURE!$A$2:$C$14,3,FALSE)*RANDBETWEEN(1,6),"---"),"---")</f>
        <v>---</v>
      </c>
      <c r="M22" t="str">
        <f ca="1">IF(OR($C22="Monster w/ Loot",$C22="Trap w/ Loot"),IF(RAND()&lt;=VLOOKUP($A22,TREASURE!$A$2:$F$14,4,FALSE),"GEMS","---"),"---")</f>
        <v>---</v>
      </c>
      <c r="N22" t="str">
        <f ca="1">IF(OR($C22="Monster w/ Loot",$C22="Trap w/ Loot"),IF(RAND()&lt;=VLOOKUP($A22,TREASURE!$A$2:$F$14,5,FALSE),"JEWELS","---"),"---")</f>
        <v>---</v>
      </c>
      <c r="O22" t="str">
        <f ca="1">IF(OR($C22="Monster w/ Loot",$C22="Trap w/ Loot"),IF(RAND()&lt;=VLOOKUP($A22,TREASURE!$A$2:$F$14,6,FALSE),"MAGIC","---"),"---")</f>
        <v>---</v>
      </c>
    </row>
    <row r="23" spans="1:15">
      <c r="A23" s="17">
        <v>3</v>
      </c>
      <c r="B23">
        <v>22</v>
      </c>
      <c r="C23" t="str">
        <f ca="1">VLOOKUP(RANDBETWEEN(1,6),'ROOM CONTENTS'!$A$2:$G$7,(RANDBETWEEN(1,6)+1),FALSE)</f>
        <v>Empty</v>
      </c>
      <c r="D23" t="str">
        <f ca="1">IF(OR($C23="Empty",$C23="Dressing"),"---",VLOOKUP(A23,ENCOUNTERS!$A$4:$G$15,(RANDBETWEEN(1,6)+1),FALSE))</f>
        <v>---</v>
      </c>
      <c r="E23" t="str">
        <f ca="1">IF(D23&lt;&gt;"---",VLOOKUP((D23-VLOOKUP($A23,ENCOUNTERS!$J$4:$K$16,2,FALSE)),ENCOUNTERS!$M$4:$N$8,2,FALSE),"---")</f>
        <v>---</v>
      </c>
      <c r="F23" t="str">
        <f ca="1" t="shared" si="0"/>
        <v>---</v>
      </c>
      <c r="G23" t="str">
        <f ca="1">IF(OR($C23="Monster w/ Loot",$C23="Monster"),VLOOKUP((RANDBETWEEN(1,6)),MONSTERS!$A$2:$H$21,D23+1,FALSE),"---")</f>
        <v>---</v>
      </c>
      <c r="H23" t="str">
        <f ca="1">IF(OR($C23="Trap",$C23="Trap w/ Loot"),VLOOKUP($A23,TRAPS!$A$2:$G$13,RANDBETWEEN(2,7),FALSE),"---")</f>
        <v>---</v>
      </c>
      <c r="I23" t="str">
        <f ca="1">IF($C23="Dressing",VLOOKUP($A23,DRESSING!$A$2:$G$13,RANDBETWEEN(2,7),FALSE),"---")</f>
        <v>---</v>
      </c>
      <c r="J23" t="str">
        <f ca="1">IF($C23="Trick",VLOOKUP(RANDBETWEEN(1,20),TRICKS!$A$2:$B$21,2,FALSE),"---")</f>
        <v>---</v>
      </c>
      <c r="K23" t="str">
        <f ca="1">IF(OR($C23="Monster w/ Loot",$C23="Trap w/ Loot"),VLOOKUP($A23,TREASURE!$A$2:$B$14,2,FALSE)*RANDBETWEEN(1,6),"---")</f>
        <v>---</v>
      </c>
      <c r="L23" t="str">
        <f ca="1">IF(OR($C23="Monster w/ Loot",$C23="Trap w/ Loot"),IF(RAND()&lt;0.501,VLOOKUP($A23,TREASURE!$A$2:$C$14,3,FALSE)*RANDBETWEEN(1,6),"---"),"---")</f>
        <v>---</v>
      </c>
      <c r="M23" t="str">
        <f ca="1">IF(OR($C23="Monster w/ Loot",$C23="Trap w/ Loot"),IF(RAND()&lt;=VLOOKUP($A23,TREASURE!$A$2:$F$14,4,FALSE),"GEMS","---"),"---")</f>
        <v>---</v>
      </c>
      <c r="N23" t="str">
        <f ca="1">IF(OR($C23="Monster w/ Loot",$C23="Trap w/ Loot"),IF(RAND()&lt;=VLOOKUP($A23,TREASURE!$A$2:$F$14,5,FALSE),"JEWELS","---"),"---")</f>
        <v>---</v>
      </c>
      <c r="O23" t="str">
        <f ca="1">IF(OR($C23="Monster w/ Loot",$C23="Trap w/ Loot"),IF(RAND()&lt;=VLOOKUP($A23,TREASURE!$A$2:$F$14,6,FALSE),"MAGIC","---"),"---")</f>
        <v>---</v>
      </c>
    </row>
    <row r="24" spans="1:15">
      <c r="A24" s="17">
        <v>3</v>
      </c>
      <c r="B24">
        <v>23</v>
      </c>
      <c r="C24" t="str">
        <f ca="1">VLOOKUP(RANDBETWEEN(1,6),'ROOM CONTENTS'!$A$2:$G$7,(RANDBETWEEN(1,6)+1),FALSE)</f>
        <v>Dressing</v>
      </c>
      <c r="D24" t="str">
        <f ca="1">IF(OR($C24="Empty",$C24="Dressing"),"---",VLOOKUP(A24,ENCOUNTERS!$A$4:$G$15,(RANDBETWEEN(1,6)+1),FALSE))</f>
        <v>---</v>
      </c>
      <c r="E24" t="str">
        <f ca="1">IF(D24&lt;&gt;"---",VLOOKUP((D24-VLOOKUP($A24,ENCOUNTERS!$J$4:$K$16,2,FALSE)),ENCOUNTERS!$M$4:$N$8,2,FALSE),"---")</f>
        <v>---</v>
      </c>
      <c r="F24" t="str">
        <f ca="1" t="shared" si="0"/>
        <v>DRESSING:  Coffers/chests</v>
      </c>
      <c r="G24" t="str">
        <f ca="1">IF(OR($C24="Monster w/ Loot",$C24="Monster"),VLOOKUP((RANDBETWEEN(1,6)),MONSTERS!$A$2:$H$21,D24+1,FALSE),"---")</f>
        <v>---</v>
      </c>
      <c r="H24" t="str">
        <f ca="1">IF(OR($C24="Trap",$C24="Trap w/ Loot"),VLOOKUP($A24,TRAPS!$A$2:$G$13,RANDBETWEEN(2,7),FALSE),"---")</f>
        <v>---</v>
      </c>
      <c r="I24" t="str">
        <f ca="1">IF($C24="Dressing",VLOOKUP($A24,DRESSING!$A$2:$G$13,RANDBETWEEN(2,7),FALSE),"---")</f>
        <v>Coffers/chests</v>
      </c>
      <c r="J24" t="str">
        <f ca="1">IF($C24="Trick",VLOOKUP(RANDBETWEEN(1,20),TRICKS!$A$2:$B$21,2,FALSE),"---")</f>
        <v>---</v>
      </c>
      <c r="K24" t="str">
        <f ca="1">IF(OR($C24="Monster w/ Loot",$C24="Trap w/ Loot"),VLOOKUP($A24,TREASURE!$A$2:$B$14,2,FALSE)*RANDBETWEEN(1,6),"---")</f>
        <v>---</v>
      </c>
      <c r="L24" t="str">
        <f ca="1">IF(OR($C24="Monster w/ Loot",$C24="Trap w/ Loot"),IF(RAND()&lt;0.501,VLOOKUP($A24,TREASURE!$A$2:$C$14,3,FALSE)*RANDBETWEEN(1,6),"---"),"---")</f>
        <v>---</v>
      </c>
      <c r="M24" t="str">
        <f ca="1">IF(OR($C24="Monster w/ Loot",$C24="Trap w/ Loot"),IF(RAND()&lt;=VLOOKUP($A24,TREASURE!$A$2:$F$14,4,FALSE),"GEMS","---"),"---")</f>
        <v>---</v>
      </c>
      <c r="N24" t="str">
        <f ca="1">IF(OR($C24="Monster w/ Loot",$C24="Trap w/ Loot"),IF(RAND()&lt;=VLOOKUP($A24,TREASURE!$A$2:$F$14,5,FALSE),"JEWELS","---"),"---")</f>
        <v>---</v>
      </c>
      <c r="O24" t="str">
        <f ca="1">IF(OR($C24="Monster w/ Loot",$C24="Trap w/ Loot"),IF(RAND()&lt;=VLOOKUP($A24,TREASURE!$A$2:$F$14,6,FALSE),"MAGIC","---"),"---")</f>
        <v>---</v>
      </c>
    </row>
    <row r="25" spans="1:15">
      <c r="A25" s="17">
        <v>3</v>
      </c>
      <c r="B25">
        <v>24</v>
      </c>
      <c r="C25" t="str">
        <f ca="1">VLOOKUP(RANDBETWEEN(1,6),'ROOM CONTENTS'!$A$2:$G$7,(RANDBETWEEN(1,6)+1),FALSE)</f>
        <v>Monster w/ Loot</v>
      </c>
      <c r="D25">
        <f ca="1">IF(OR($C25="Empty",$C25="Dressing"),"---",VLOOKUP(A25,ENCOUNTERS!$A$4:$G$15,(RANDBETWEEN(1,6)+1),FALSE))</f>
        <v>4</v>
      </c>
      <c r="E25" s="19" t="str">
        <f ca="1">IF(D25&lt;&gt;"---",VLOOKUP((D25-VLOOKUP($A25,ENCOUNTERS!$J$4:$K$16,2,FALSE)),ENCOUNTERS!$M$4:$N$8,2,FALSE),"---")</f>
        <v>1/2</v>
      </c>
      <c r="F25" t="str">
        <f ca="1" t="shared" si="0"/>
        <v>MONSTER:  Gelatinous Cube</v>
      </c>
      <c r="G25" t="str">
        <f ca="1">IF(OR($C25="Monster w/ Loot",$C25="Monster"),VLOOKUP((RANDBETWEEN(1,6)),MONSTERS!$A$2:$H$21,D25+1,FALSE),"---")</f>
        <v>Gelatinous Cube</v>
      </c>
      <c r="H25" t="str">
        <f ca="1">IF(OR($C25="Trap",$C25="Trap w/ Loot"),VLOOKUP($A25,TRAPS!$A$2:$G$13,RANDBETWEEN(2,7),FALSE),"---")</f>
        <v>---</v>
      </c>
      <c r="I25" t="str">
        <f ca="1">IF($C25="Dressing",VLOOKUP($A25,DRESSING!$A$2:$G$13,RANDBETWEEN(2,7),FALSE),"---")</f>
        <v>---</v>
      </c>
      <c r="J25" t="str">
        <f ca="1">IF($C25="Trick",VLOOKUP(RANDBETWEEN(1,20),TRICKS!$A$2:$B$21,2,FALSE),"---")</f>
        <v>---</v>
      </c>
      <c r="K25">
        <f ca="1">IF(OR($C25="Monster w/ Loot",$C25="Trap w/ Loot"),VLOOKUP($A25,TREASURE!$A$2:$B$14,2,FALSE)*RANDBETWEEN(1,6),"---")</f>
        <v>50</v>
      </c>
      <c r="L25" t="str">
        <f ca="1">IF(OR($C25="Monster w/ Loot",$C25="Trap w/ Loot"),IF(RAND()&lt;0.501,VLOOKUP($A25,TREASURE!$A$2:$C$14,3,FALSE)*RANDBETWEEN(1,6),"---"),"---")</f>
        <v>---</v>
      </c>
      <c r="M25" t="str">
        <f ca="1">IF(OR($C25="Monster w/ Loot",$C25="Trap w/ Loot"),IF(RAND()&lt;=VLOOKUP($A25,TREASURE!$A$2:$F$14,4,FALSE),"GEMS","---"),"---")</f>
        <v>---</v>
      </c>
      <c r="N25" t="str">
        <f ca="1">IF(OR($C25="Monster w/ Loot",$C25="Trap w/ Loot"),IF(RAND()&lt;=VLOOKUP($A25,TREASURE!$A$2:$F$14,5,FALSE),"JEWELS","---"),"---")</f>
        <v>JEWELS</v>
      </c>
      <c r="O25" t="str">
        <f ca="1">IF(OR($C25="Monster w/ Loot",$C25="Trap w/ Loot"),IF(RAND()&lt;=VLOOKUP($A25,TREASURE!$A$2:$F$14,6,FALSE),"MAGIC","---"),"---")</f>
        <v>---</v>
      </c>
    </row>
    <row r="26" spans="1:15">
      <c r="A26" s="17">
        <v>3</v>
      </c>
      <c r="B26">
        <v>25</v>
      </c>
      <c r="C26" t="str">
        <f ca="1">VLOOKUP(RANDBETWEEN(1,6),'ROOM CONTENTS'!$A$2:$G$7,(RANDBETWEEN(1,6)+1),FALSE)</f>
        <v>Dressing</v>
      </c>
      <c r="D26" t="str">
        <f ca="1">IF(OR($C26="Empty",$C26="Dressing"),"---",VLOOKUP(A26,ENCOUNTERS!$A$4:$G$15,(RANDBETWEEN(1,6)+1),FALSE))</f>
        <v>---</v>
      </c>
      <c r="E26" t="str">
        <f ca="1">IF(D26&lt;&gt;"---",VLOOKUP((D26-VLOOKUP($A26,ENCOUNTERS!$J$4:$K$16,2,FALSE)),ENCOUNTERS!$M$4:$N$8,2,FALSE),"---")</f>
        <v>---</v>
      </c>
      <c r="F26" t="str">
        <f ca="1" t="shared" si="0"/>
        <v>DRESSING:  Coffers/chests</v>
      </c>
      <c r="G26" t="str">
        <f ca="1">IF(OR($C26="Monster w/ Loot",$C26="Monster"),VLOOKUP((RANDBETWEEN(1,6)),MONSTERS!$A$2:$H$21,D26+1,FALSE),"---")</f>
        <v>---</v>
      </c>
      <c r="H26" t="str">
        <f ca="1">IF(OR($C26="Trap",$C26="Trap w/ Loot"),VLOOKUP($A26,TRAPS!$A$2:$G$13,RANDBETWEEN(2,7),FALSE),"---")</f>
        <v>---</v>
      </c>
      <c r="I26" t="str">
        <f ca="1">IF($C26="Dressing",VLOOKUP($A26,DRESSING!$A$2:$G$13,RANDBETWEEN(2,7),FALSE),"---")</f>
        <v>Coffers/chests</v>
      </c>
      <c r="J26" t="str">
        <f ca="1">IF($C26="Trick",VLOOKUP(RANDBETWEEN(1,20),TRICKS!$A$2:$B$21,2,FALSE),"---")</f>
        <v>---</v>
      </c>
      <c r="K26" t="str">
        <f ca="1">IF(OR($C26="Monster w/ Loot",$C26="Trap w/ Loot"),VLOOKUP($A26,TREASURE!$A$2:$B$14,2,FALSE)*RANDBETWEEN(1,6),"---")</f>
        <v>---</v>
      </c>
      <c r="L26" t="str">
        <f ca="1">IF(OR($C26="Monster w/ Loot",$C26="Trap w/ Loot"),IF(RAND()&lt;0.501,VLOOKUP($A26,TREASURE!$A$2:$C$14,3,FALSE)*RANDBETWEEN(1,6),"---"),"---")</f>
        <v>---</v>
      </c>
      <c r="M26" t="str">
        <f ca="1">IF(OR($C26="Monster w/ Loot",$C26="Trap w/ Loot"),IF(RAND()&lt;=VLOOKUP($A26,TREASURE!$A$2:$F$14,4,FALSE),"GEMS","---"),"---")</f>
        <v>---</v>
      </c>
      <c r="N26" t="str">
        <f ca="1">IF(OR($C26="Monster w/ Loot",$C26="Trap w/ Loot"),IF(RAND()&lt;=VLOOKUP($A26,TREASURE!$A$2:$F$14,5,FALSE),"JEWELS","---"),"---")</f>
        <v>---</v>
      </c>
      <c r="O26" t="str">
        <f ca="1">IF(OR($C26="Monster w/ Loot",$C26="Trap w/ Loot"),IF(RAND()&lt;=VLOOKUP($A26,TREASURE!$A$2:$F$14,6,FALSE),"MAGIC","---"),"---")</f>
        <v>---</v>
      </c>
    </row>
    <row r="27" spans="1:15">
      <c r="A27" s="17">
        <v>3</v>
      </c>
      <c r="B27">
        <v>26</v>
      </c>
      <c r="C27" t="str">
        <f ca="1">VLOOKUP(RANDBETWEEN(1,6),'ROOM CONTENTS'!$A$2:$G$7,(RANDBETWEEN(1,6)+1),FALSE)</f>
        <v>Empty</v>
      </c>
      <c r="D27" t="str">
        <f ca="1">IF(OR($C27="Empty",$C27="Dressing"),"---",VLOOKUP(A27,ENCOUNTERS!$A$4:$G$15,(RANDBETWEEN(1,6)+1),FALSE))</f>
        <v>---</v>
      </c>
      <c r="E27" t="str">
        <f ca="1">IF(D27&lt;&gt;"---",VLOOKUP((D27-VLOOKUP($A27,ENCOUNTERS!$J$4:$K$16,2,FALSE)),ENCOUNTERS!$M$4:$N$8,2,FALSE),"---")</f>
        <v>---</v>
      </c>
      <c r="F27" t="str">
        <f ca="1" t="shared" si="0"/>
        <v>---</v>
      </c>
      <c r="G27" t="str">
        <f ca="1">IF(OR($C27="Monster w/ Loot",$C27="Monster"),VLOOKUP((RANDBETWEEN(1,6)),MONSTERS!$A$2:$H$21,D27+1,FALSE),"---")</f>
        <v>---</v>
      </c>
      <c r="H27" t="str">
        <f ca="1">IF(OR($C27="Trap",$C27="Trap w/ Loot"),VLOOKUP($A27,TRAPS!$A$2:$G$13,RANDBETWEEN(2,7),FALSE),"---")</f>
        <v>---</v>
      </c>
      <c r="I27" t="str">
        <f ca="1">IF($C27="Dressing",VLOOKUP($A27,DRESSING!$A$2:$G$13,RANDBETWEEN(2,7),FALSE),"---")</f>
        <v>---</v>
      </c>
      <c r="J27" t="str">
        <f ca="1">IF($C27="Trick",VLOOKUP(RANDBETWEEN(1,20),TRICKS!$A$2:$B$21,2,FALSE),"---")</f>
        <v>---</v>
      </c>
      <c r="K27" t="str">
        <f ca="1">IF(OR($C27="Monster w/ Loot",$C27="Trap w/ Loot"),VLOOKUP($A27,TREASURE!$A$2:$B$14,2,FALSE)*RANDBETWEEN(1,6),"---")</f>
        <v>---</v>
      </c>
      <c r="L27" t="str">
        <f ca="1">IF(OR($C27="Monster w/ Loot",$C27="Trap w/ Loot"),IF(RAND()&lt;0.501,VLOOKUP($A27,TREASURE!$A$2:$C$14,3,FALSE)*RANDBETWEEN(1,6),"---"),"---")</f>
        <v>---</v>
      </c>
      <c r="M27" t="str">
        <f ca="1">IF(OR($C27="Monster w/ Loot",$C27="Trap w/ Loot"),IF(RAND()&lt;=VLOOKUP($A27,TREASURE!$A$2:$F$14,4,FALSE),"GEMS","---"),"---")</f>
        <v>---</v>
      </c>
      <c r="N27" t="str">
        <f ca="1">IF(OR($C27="Monster w/ Loot",$C27="Trap w/ Loot"),IF(RAND()&lt;=VLOOKUP($A27,TREASURE!$A$2:$F$14,5,FALSE),"JEWELS","---"),"---")</f>
        <v>---</v>
      </c>
      <c r="O27" t="str">
        <f ca="1">IF(OR($C27="Monster w/ Loot",$C27="Trap w/ Loot"),IF(RAND()&lt;=VLOOKUP($A27,TREASURE!$A$2:$F$14,6,FALSE),"MAGIC","---"),"---")</f>
        <v>---</v>
      </c>
    </row>
    <row r="28" spans="1:15">
      <c r="A28" s="17">
        <v>3</v>
      </c>
      <c r="B28">
        <v>27</v>
      </c>
      <c r="C28" t="str">
        <f ca="1">VLOOKUP(RANDBETWEEN(1,6),'ROOM CONTENTS'!$A$2:$G$7,(RANDBETWEEN(1,6)+1),FALSE)</f>
        <v>Monster</v>
      </c>
      <c r="D28">
        <f ca="1">IF(OR($C28="Empty",$C28="Dressing"),"---",VLOOKUP(A28,ENCOUNTERS!$A$4:$G$15,(RANDBETWEEN(1,6)+1),FALSE))</f>
        <v>3</v>
      </c>
      <c r="E28" t="str">
        <f ca="1">IF(D28&lt;&gt;"---",VLOOKUP((D28-VLOOKUP($A28,ENCOUNTERS!$J$4:$K$16,2,FALSE)),ENCOUNTERS!$M$4:$N$8,2,FALSE),"---")</f>
        <v>NORMAL</v>
      </c>
      <c r="F28" t="str">
        <f ca="1" t="shared" si="0"/>
        <v>MONSTER:  Bugbear</v>
      </c>
      <c r="G28" t="str">
        <f ca="1">IF(OR($C28="Monster w/ Loot",$C28="Monster"),VLOOKUP((RANDBETWEEN(1,6)),MONSTERS!$A$2:$H$21,D28+1,FALSE),"---")</f>
        <v>Bugbear</v>
      </c>
      <c r="H28" t="str">
        <f ca="1">IF(OR($C28="Trap",$C28="Trap w/ Loot"),VLOOKUP($A28,TRAPS!$A$2:$G$13,RANDBETWEEN(2,7),FALSE),"---")</f>
        <v>---</v>
      </c>
      <c r="I28" t="str">
        <f ca="1">IF($C28="Dressing",VLOOKUP($A28,DRESSING!$A$2:$G$13,RANDBETWEEN(2,7),FALSE),"---")</f>
        <v>---</v>
      </c>
      <c r="J28" t="str">
        <f ca="1">IF($C28="Trick",VLOOKUP(RANDBETWEEN(1,20),TRICKS!$A$2:$B$21,2,FALSE),"---")</f>
        <v>---</v>
      </c>
      <c r="K28" t="str">
        <f ca="1">IF(OR($C28="Monster w/ Loot",$C28="Trap w/ Loot"),VLOOKUP($A28,TREASURE!$A$2:$B$14,2,FALSE)*RANDBETWEEN(1,6),"---")</f>
        <v>---</v>
      </c>
      <c r="L28" t="str">
        <f ca="1">IF(OR($C28="Monster w/ Loot",$C28="Trap w/ Loot"),IF(RAND()&lt;0.501,VLOOKUP($A28,TREASURE!$A$2:$C$14,3,FALSE)*RANDBETWEEN(1,6),"---"),"---")</f>
        <v>---</v>
      </c>
      <c r="M28" t="str">
        <f ca="1">IF(OR($C28="Monster w/ Loot",$C28="Trap w/ Loot"),IF(RAND()&lt;=VLOOKUP($A28,TREASURE!$A$2:$F$14,4,FALSE),"GEMS","---"),"---")</f>
        <v>---</v>
      </c>
      <c r="N28" t="str">
        <f ca="1">IF(OR($C28="Monster w/ Loot",$C28="Trap w/ Loot"),IF(RAND()&lt;=VLOOKUP($A28,TREASURE!$A$2:$F$14,5,FALSE),"JEWELS","---"),"---")</f>
        <v>---</v>
      </c>
      <c r="O28" t="str">
        <f ca="1">IF(OR($C28="Monster w/ Loot",$C28="Trap w/ Loot"),IF(RAND()&lt;=VLOOKUP($A28,TREASURE!$A$2:$F$14,6,FALSE),"MAGIC","---"),"---")</f>
        <v>---</v>
      </c>
    </row>
    <row r="29" spans="1:15">
      <c r="A29" s="17">
        <v>3</v>
      </c>
      <c r="B29">
        <v>28</v>
      </c>
      <c r="C29" t="str">
        <f ca="1">VLOOKUP(RANDBETWEEN(1,6),'ROOM CONTENTS'!$A$2:$G$7,(RANDBETWEEN(1,6)+1),FALSE)</f>
        <v>Empty</v>
      </c>
      <c r="D29" t="str">
        <f ca="1">IF(OR($C29="Empty",$C29="Dressing"),"---",VLOOKUP(A29,ENCOUNTERS!$A$4:$G$15,(RANDBETWEEN(1,6)+1),FALSE))</f>
        <v>---</v>
      </c>
      <c r="E29" t="str">
        <f ca="1">IF(D29&lt;&gt;"---",VLOOKUP((D29-VLOOKUP($A29,ENCOUNTERS!$J$4:$K$16,2,FALSE)),ENCOUNTERS!$M$4:$N$8,2,FALSE),"---")</f>
        <v>---</v>
      </c>
      <c r="F29" t="str">
        <f ca="1" t="shared" si="0"/>
        <v>---</v>
      </c>
      <c r="G29" t="str">
        <f ca="1">IF(OR($C29="Monster w/ Loot",$C29="Monster"),VLOOKUP((RANDBETWEEN(1,6)),MONSTERS!$A$2:$H$21,D29+1,FALSE),"---")</f>
        <v>---</v>
      </c>
      <c r="H29" t="str">
        <f ca="1">IF(OR($C29="Trap",$C29="Trap w/ Loot"),VLOOKUP($A29,TRAPS!$A$2:$G$13,RANDBETWEEN(2,7),FALSE),"---")</f>
        <v>---</v>
      </c>
      <c r="I29" t="str">
        <f ca="1">IF($C29="Dressing",VLOOKUP($A29,DRESSING!$A$2:$G$13,RANDBETWEEN(2,7),FALSE),"---")</f>
        <v>---</v>
      </c>
      <c r="J29" t="str">
        <f ca="1">IF($C29="Trick",VLOOKUP(RANDBETWEEN(1,20),TRICKS!$A$2:$B$21,2,FALSE),"---")</f>
        <v>---</v>
      </c>
      <c r="K29" t="str">
        <f ca="1">IF(OR($C29="Monster w/ Loot",$C29="Trap w/ Loot"),VLOOKUP($A29,TREASURE!$A$2:$B$14,2,FALSE)*RANDBETWEEN(1,6),"---")</f>
        <v>---</v>
      </c>
      <c r="L29" t="str">
        <f ca="1">IF(OR($C29="Monster w/ Loot",$C29="Trap w/ Loot"),IF(RAND()&lt;0.501,VLOOKUP($A29,TREASURE!$A$2:$C$14,3,FALSE)*RANDBETWEEN(1,6),"---"),"---")</f>
        <v>---</v>
      </c>
      <c r="M29" t="str">
        <f ca="1">IF(OR($C29="Monster w/ Loot",$C29="Trap w/ Loot"),IF(RAND()&lt;=VLOOKUP($A29,TREASURE!$A$2:$F$14,4,FALSE),"GEMS","---"),"---")</f>
        <v>---</v>
      </c>
      <c r="N29" t="str">
        <f ca="1">IF(OR($C29="Monster w/ Loot",$C29="Trap w/ Loot"),IF(RAND()&lt;=VLOOKUP($A29,TREASURE!$A$2:$F$14,5,FALSE),"JEWELS","---"),"---")</f>
        <v>---</v>
      </c>
      <c r="O29" t="str">
        <f ca="1">IF(OR($C29="Monster w/ Loot",$C29="Trap w/ Loot"),IF(RAND()&lt;=VLOOKUP($A29,TREASURE!$A$2:$F$14,6,FALSE),"MAGIC","---"),"---")</f>
        <v>---</v>
      </c>
    </row>
    <row r="30" spans="1:15">
      <c r="A30" s="17">
        <v>3</v>
      </c>
      <c r="B30">
        <v>29</v>
      </c>
      <c r="C30" t="str">
        <f ca="1">VLOOKUP(RANDBETWEEN(1,6),'ROOM CONTENTS'!$A$2:$G$7,(RANDBETWEEN(1,6)+1),FALSE)</f>
        <v>Empty</v>
      </c>
      <c r="D30" t="str">
        <f ca="1">IF(OR($C30="Empty",$C30="Dressing"),"---",VLOOKUP(A30,ENCOUNTERS!$A$4:$G$15,(RANDBETWEEN(1,6)+1),FALSE))</f>
        <v>---</v>
      </c>
      <c r="E30" t="str">
        <f ca="1">IF(D30&lt;&gt;"---",VLOOKUP((D30-VLOOKUP($A30,ENCOUNTERS!$J$4:$K$16,2,FALSE)),ENCOUNTERS!$M$4:$N$8,2,FALSE),"---")</f>
        <v>---</v>
      </c>
      <c r="F30" t="str">
        <f ca="1" t="shared" si="0"/>
        <v>---</v>
      </c>
      <c r="G30" t="str">
        <f ca="1">IF(OR($C30="Monster w/ Loot",$C30="Monster"),VLOOKUP((RANDBETWEEN(1,6)),MONSTERS!$A$2:$H$21,D30+1,FALSE),"---")</f>
        <v>---</v>
      </c>
      <c r="H30" t="str">
        <f ca="1">IF(OR($C30="Trap",$C30="Trap w/ Loot"),VLOOKUP($A30,TRAPS!$A$2:$G$13,RANDBETWEEN(2,7),FALSE),"---")</f>
        <v>---</v>
      </c>
      <c r="I30" t="str">
        <f ca="1">IF($C30="Dressing",VLOOKUP($A30,DRESSING!$A$2:$G$13,RANDBETWEEN(2,7),FALSE),"---")</f>
        <v>---</v>
      </c>
      <c r="J30" t="str">
        <f ca="1">IF($C30="Trick",VLOOKUP(RANDBETWEEN(1,20),TRICKS!$A$2:$B$21,2,FALSE),"---")</f>
        <v>---</v>
      </c>
      <c r="K30" t="str">
        <f ca="1">IF(OR($C30="Monster w/ Loot",$C30="Trap w/ Loot"),VLOOKUP($A30,TREASURE!$A$2:$B$14,2,FALSE)*RANDBETWEEN(1,6),"---")</f>
        <v>---</v>
      </c>
      <c r="L30" t="str">
        <f ca="1">IF(OR($C30="Monster w/ Loot",$C30="Trap w/ Loot"),IF(RAND()&lt;0.501,VLOOKUP($A30,TREASURE!$A$2:$C$14,3,FALSE)*RANDBETWEEN(1,6),"---"),"---")</f>
        <v>---</v>
      </c>
      <c r="M30" t="str">
        <f ca="1">IF(OR($C30="Monster w/ Loot",$C30="Trap w/ Loot"),IF(RAND()&lt;=VLOOKUP($A30,TREASURE!$A$2:$F$14,4,FALSE),"GEMS","---"),"---")</f>
        <v>---</v>
      </c>
      <c r="N30" t="str">
        <f ca="1">IF(OR($C30="Monster w/ Loot",$C30="Trap w/ Loot"),IF(RAND()&lt;=VLOOKUP($A30,TREASURE!$A$2:$F$14,5,FALSE),"JEWELS","---"),"---")</f>
        <v>---</v>
      </c>
      <c r="O30" t="str">
        <f ca="1">IF(OR($C30="Monster w/ Loot",$C30="Trap w/ Loot"),IF(RAND()&lt;=VLOOKUP($A30,TREASURE!$A$2:$F$14,6,FALSE),"MAGIC","---"),"---")</f>
        <v>---</v>
      </c>
    </row>
    <row r="31" spans="1:15">
      <c r="A31" s="17">
        <v>3</v>
      </c>
      <c r="B31">
        <v>30</v>
      </c>
      <c r="C31" t="str">
        <f ca="1">VLOOKUP(RANDBETWEEN(1,6),'ROOM CONTENTS'!$A$2:$G$7,(RANDBETWEEN(1,6)+1),FALSE)</f>
        <v>Dressing</v>
      </c>
      <c r="D31" t="str">
        <f ca="1">IF(OR($C31="Empty",$C31="Dressing"),"---",VLOOKUP(A31,ENCOUNTERS!$A$4:$G$15,(RANDBETWEEN(1,6)+1),FALSE))</f>
        <v>---</v>
      </c>
      <c r="E31" t="str">
        <f ca="1">IF(D31&lt;&gt;"---",VLOOKUP((D31-VLOOKUP($A31,ENCOUNTERS!$J$4:$K$16,2,FALSE)),ENCOUNTERS!$M$4:$N$8,2,FALSE),"---")</f>
        <v>---</v>
      </c>
      <c r="F31" t="str">
        <f ca="1" t="shared" si="0"/>
        <v>DRESSING:  Mountains</v>
      </c>
      <c r="G31" t="str">
        <f ca="1">IF(OR($C31="Monster w/ Loot",$C31="Monster"),VLOOKUP((RANDBETWEEN(1,6)),MONSTERS!$A$2:$H$21,D31+1,FALSE),"---")</f>
        <v>---</v>
      </c>
      <c r="H31" t="str">
        <f ca="1">IF(OR($C31="Trap",$C31="Trap w/ Loot"),VLOOKUP($A31,TRAPS!$A$2:$G$13,RANDBETWEEN(2,7),FALSE),"---")</f>
        <v>---</v>
      </c>
      <c r="I31" t="str">
        <f ca="1">IF($C31="Dressing",VLOOKUP($A31,DRESSING!$A$2:$G$13,RANDBETWEEN(2,7),FALSE),"---")</f>
        <v>Mountains</v>
      </c>
      <c r="J31" t="str">
        <f ca="1">IF($C31="Trick",VLOOKUP(RANDBETWEEN(1,20),TRICKS!$A$2:$B$21,2,FALSE),"---")</f>
        <v>---</v>
      </c>
      <c r="K31" t="str">
        <f ca="1">IF(OR($C31="Monster w/ Loot",$C31="Trap w/ Loot"),VLOOKUP($A31,TREASURE!$A$2:$B$14,2,FALSE)*RANDBETWEEN(1,6),"---")</f>
        <v>---</v>
      </c>
      <c r="L31" t="str">
        <f ca="1">IF(OR($C31="Monster w/ Loot",$C31="Trap w/ Loot"),IF(RAND()&lt;0.501,VLOOKUP($A31,TREASURE!$A$2:$C$14,3,FALSE)*RANDBETWEEN(1,6),"---"),"---")</f>
        <v>---</v>
      </c>
      <c r="M31" t="str">
        <f ca="1">IF(OR($C31="Monster w/ Loot",$C31="Trap w/ Loot"),IF(RAND()&lt;=VLOOKUP($A31,TREASURE!$A$2:$F$14,4,FALSE),"GEMS","---"),"---")</f>
        <v>---</v>
      </c>
      <c r="N31" t="str">
        <f ca="1">IF(OR($C31="Monster w/ Loot",$C31="Trap w/ Loot"),IF(RAND()&lt;=VLOOKUP($A31,TREASURE!$A$2:$F$14,5,FALSE),"JEWELS","---"),"---")</f>
        <v>---</v>
      </c>
      <c r="O31" t="str">
        <f ca="1">IF(OR($C31="Monster w/ Loot",$C31="Trap w/ Loot"),IF(RAND()&lt;=VLOOKUP($A31,TREASURE!$A$2:$F$14,6,FALSE),"MAGIC","---"),"---")</f>
        <v>---</v>
      </c>
    </row>
    <row r="32" spans="1:15">
      <c r="A32" s="17">
        <v>3</v>
      </c>
      <c r="B32">
        <v>31</v>
      </c>
      <c r="C32" t="str">
        <f ca="1">VLOOKUP(RANDBETWEEN(1,6),'ROOM CONTENTS'!$A$2:$G$7,(RANDBETWEEN(1,6)+1),FALSE)</f>
        <v>Empty</v>
      </c>
      <c r="D32" t="str">
        <f ca="1">IF(OR($C32="Empty",$C32="Dressing"),"---",VLOOKUP(A32,ENCOUNTERS!$A$4:$G$15,(RANDBETWEEN(1,6)+1),FALSE))</f>
        <v>---</v>
      </c>
      <c r="E32" t="str">
        <f ca="1">IF(D32&lt;&gt;"---",VLOOKUP((D32-VLOOKUP($A32,ENCOUNTERS!$J$4:$K$16,2,FALSE)),ENCOUNTERS!$M$4:$N$8,2,FALSE),"---")</f>
        <v>---</v>
      </c>
      <c r="F32" t="str">
        <f ca="1" t="shared" si="0"/>
        <v>---</v>
      </c>
      <c r="G32" t="str">
        <f ca="1">IF(OR($C32="Monster w/ Loot",$C32="Monster"),VLOOKUP((RANDBETWEEN(1,6)),MONSTERS!$A$2:$H$21,D32+1,FALSE),"---")</f>
        <v>---</v>
      </c>
      <c r="H32" t="str">
        <f ca="1">IF(OR($C32="Trap",$C32="Trap w/ Loot"),VLOOKUP($A32,TRAPS!$A$2:$G$13,RANDBETWEEN(2,7),FALSE),"---")</f>
        <v>---</v>
      </c>
      <c r="I32" t="str">
        <f ca="1">IF($C32="Dressing",VLOOKUP($A32,DRESSING!$A$2:$G$13,RANDBETWEEN(2,7),FALSE),"---")</f>
        <v>---</v>
      </c>
      <c r="J32" t="str">
        <f ca="1">IF($C32="Trick",VLOOKUP(RANDBETWEEN(1,20),TRICKS!$A$2:$B$21,2,FALSE),"---")</f>
        <v>---</v>
      </c>
      <c r="K32" t="str">
        <f ca="1">IF(OR($C32="Monster w/ Loot",$C32="Trap w/ Loot"),VLOOKUP($A32,TREASURE!$A$2:$B$14,2,FALSE)*RANDBETWEEN(1,6),"---")</f>
        <v>---</v>
      </c>
      <c r="L32" t="str">
        <f ca="1">IF(OR($C32="Monster w/ Loot",$C32="Trap w/ Loot"),IF(RAND()&lt;0.501,VLOOKUP($A32,TREASURE!$A$2:$C$14,3,FALSE)*RANDBETWEEN(1,6),"---"),"---")</f>
        <v>---</v>
      </c>
      <c r="M32" t="str">
        <f ca="1">IF(OR($C32="Monster w/ Loot",$C32="Trap w/ Loot"),IF(RAND()&lt;=VLOOKUP($A32,TREASURE!$A$2:$F$14,4,FALSE),"GEMS","---"),"---")</f>
        <v>---</v>
      </c>
      <c r="N32" t="str">
        <f ca="1">IF(OR($C32="Monster w/ Loot",$C32="Trap w/ Loot"),IF(RAND()&lt;=VLOOKUP($A32,TREASURE!$A$2:$F$14,5,FALSE),"JEWELS","---"),"---")</f>
        <v>---</v>
      </c>
      <c r="O32" t="str">
        <f ca="1">IF(OR($C32="Monster w/ Loot",$C32="Trap w/ Loot"),IF(RAND()&lt;=VLOOKUP($A32,TREASURE!$A$2:$F$14,6,FALSE),"MAGIC","---"),"---")</f>
        <v>---</v>
      </c>
    </row>
    <row r="33" spans="1:15">
      <c r="A33" s="17">
        <v>3</v>
      </c>
      <c r="B33">
        <v>32</v>
      </c>
      <c r="C33" t="str">
        <f ca="1">VLOOKUP(RANDBETWEEN(1,6),'ROOM CONTENTS'!$A$2:$G$7,(RANDBETWEEN(1,6)+1),FALSE)</f>
        <v>Empty</v>
      </c>
      <c r="D33" t="str">
        <f ca="1">IF(OR($C33="Empty",$C33="Dressing"),"---",VLOOKUP(A33,ENCOUNTERS!$A$4:$G$15,(RANDBETWEEN(1,6)+1),FALSE))</f>
        <v>---</v>
      </c>
      <c r="E33" t="str">
        <f ca="1">IF(D33&lt;&gt;"---",VLOOKUP((D33-VLOOKUP($A33,ENCOUNTERS!$J$4:$K$16,2,FALSE)),ENCOUNTERS!$M$4:$N$8,2,FALSE),"---")</f>
        <v>---</v>
      </c>
      <c r="F33" t="str">
        <f ca="1" t="shared" si="0"/>
        <v>---</v>
      </c>
      <c r="G33" t="str">
        <f ca="1">IF(OR($C33="Monster w/ Loot",$C33="Monster"),VLOOKUP((RANDBETWEEN(1,6)),MONSTERS!$A$2:$H$21,D33+1,FALSE),"---")</f>
        <v>---</v>
      </c>
      <c r="H33" t="str">
        <f ca="1">IF(OR($C33="Trap",$C33="Trap w/ Loot"),VLOOKUP($A33,TRAPS!$A$2:$G$13,RANDBETWEEN(2,7),FALSE),"---")</f>
        <v>---</v>
      </c>
      <c r="I33" t="str">
        <f ca="1">IF($C33="Dressing",VLOOKUP($A33,DRESSING!$A$2:$G$13,RANDBETWEEN(2,7),FALSE),"---")</f>
        <v>---</v>
      </c>
      <c r="J33" t="str">
        <f ca="1">IF($C33="Trick",VLOOKUP(RANDBETWEEN(1,20),TRICKS!$A$2:$B$21,2,FALSE),"---")</f>
        <v>---</v>
      </c>
      <c r="K33" t="str">
        <f ca="1">IF(OR($C33="Monster w/ Loot",$C33="Trap w/ Loot"),VLOOKUP($A33,TREASURE!$A$2:$B$14,2,FALSE)*RANDBETWEEN(1,6),"---")</f>
        <v>---</v>
      </c>
      <c r="L33" t="str">
        <f ca="1">IF(OR($C33="Monster w/ Loot",$C33="Trap w/ Loot"),IF(RAND()&lt;0.501,VLOOKUP($A33,TREASURE!$A$2:$C$14,3,FALSE)*RANDBETWEEN(1,6),"---"),"---")</f>
        <v>---</v>
      </c>
      <c r="M33" t="str">
        <f ca="1">IF(OR($C33="Monster w/ Loot",$C33="Trap w/ Loot"),IF(RAND()&lt;=VLOOKUP($A33,TREASURE!$A$2:$F$14,4,FALSE),"GEMS","---"),"---")</f>
        <v>---</v>
      </c>
      <c r="N33" t="str">
        <f ca="1">IF(OR($C33="Monster w/ Loot",$C33="Trap w/ Loot"),IF(RAND()&lt;=VLOOKUP($A33,TREASURE!$A$2:$F$14,5,FALSE),"JEWELS","---"),"---")</f>
        <v>---</v>
      </c>
      <c r="O33" t="str">
        <f ca="1">IF(OR($C33="Monster w/ Loot",$C33="Trap w/ Loot"),IF(RAND()&lt;=VLOOKUP($A33,TREASURE!$A$2:$F$14,6,FALSE),"MAGIC","---"),"---")</f>
        <v>---</v>
      </c>
    </row>
    <row r="34" spans="1:15">
      <c r="A34" s="17">
        <v>3</v>
      </c>
      <c r="B34">
        <v>33</v>
      </c>
      <c r="C34" t="str">
        <f ca="1">VLOOKUP(RANDBETWEEN(1,6),'ROOM CONTENTS'!$A$2:$G$7,(RANDBETWEEN(1,6)+1),FALSE)</f>
        <v>Monster w/ Loot</v>
      </c>
      <c r="D34">
        <f ca="1">IF(OR($C34="Empty",$C34="Dressing"),"---",VLOOKUP(A34,ENCOUNTERS!$A$4:$G$15,(RANDBETWEEN(1,6)+1),FALSE))</f>
        <v>1</v>
      </c>
      <c r="E34" t="str">
        <f ca="1">IF(D34&lt;&gt;"---",VLOOKUP((D34-VLOOKUP($A34,ENCOUNTERS!$J$4:$K$16,2,FALSE)),ENCOUNTERS!$M$4:$N$8,2,FALSE),"---")</f>
        <v>3X</v>
      </c>
      <c r="F34" t="str">
        <f ca="1" t="shared" si="0"/>
        <v>MONSTER:  Bandits</v>
      </c>
      <c r="G34" t="str">
        <f ca="1">IF(OR($C34="Monster w/ Loot",$C34="Monster"),VLOOKUP((RANDBETWEEN(1,6)),MONSTERS!$A$2:$H$21,D34+1,FALSE),"---")</f>
        <v>Bandits</v>
      </c>
      <c r="H34" t="str">
        <f ca="1">IF(OR($C34="Trap",$C34="Trap w/ Loot"),VLOOKUP($A34,TRAPS!$A$2:$G$13,RANDBETWEEN(2,7),FALSE),"---")</f>
        <v>---</v>
      </c>
      <c r="I34" t="str">
        <f ca="1">IF($C34="Dressing",VLOOKUP($A34,DRESSING!$A$2:$G$13,RANDBETWEEN(2,7),FALSE),"---")</f>
        <v>---</v>
      </c>
      <c r="J34" t="str">
        <f ca="1">IF($C34="Trick",VLOOKUP(RANDBETWEEN(1,20),TRICKS!$A$2:$B$21,2,FALSE),"---")</f>
        <v>---</v>
      </c>
      <c r="K34">
        <f ca="1">IF(OR($C34="Monster w/ Loot",$C34="Trap w/ Loot"),VLOOKUP($A34,TREASURE!$A$2:$B$14,2,FALSE)*RANDBETWEEN(1,6),"---")</f>
        <v>10</v>
      </c>
      <c r="L34">
        <f ca="1">IF(OR($C34="Monster w/ Loot",$C34="Trap w/ Loot"),IF(RAND()&lt;0.501,VLOOKUP($A34,TREASURE!$A$2:$C$14,3,FALSE)*RANDBETWEEN(1,6),"---"),"---")</f>
        <v>30</v>
      </c>
      <c r="M34" t="str">
        <f ca="1">IF(OR($C34="Monster w/ Loot",$C34="Trap w/ Loot"),IF(RAND()&lt;=VLOOKUP($A34,TREASURE!$A$2:$F$14,4,FALSE),"GEMS","---"),"---")</f>
        <v>---</v>
      </c>
      <c r="N34" t="str">
        <f ca="1">IF(OR($C34="Monster w/ Loot",$C34="Trap w/ Loot"),IF(RAND()&lt;=VLOOKUP($A34,TREASURE!$A$2:$F$14,5,FALSE),"JEWELS","---"),"---")</f>
        <v>JEWELS</v>
      </c>
      <c r="O34" t="str">
        <f ca="1">IF(OR($C34="Monster w/ Loot",$C34="Trap w/ Loot"),IF(RAND()&lt;=VLOOKUP($A34,TREASURE!$A$2:$F$14,6,FALSE),"MAGIC","---"),"---")</f>
        <v>---</v>
      </c>
    </row>
    <row r="35" spans="1:15">
      <c r="A35" s="17">
        <v>3</v>
      </c>
      <c r="B35">
        <v>34</v>
      </c>
      <c r="C35" t="str">
        <f ca="1">VLOOKUP(RANDBETWEEN(1,6),'ROOM CONTENTS'!$A$2:$G$7,(RANDBETWEEN(1,6)+1),FALSE)</f>
        <v>Monster w/ Loot</v>
      </c>
      <c r="D35">
        <f ca="1">IF(OR($C35="Empty",$C35="Dressing"),"---",VLOOKUP(A35,ENCOUNTERS!$A$4:$G$15,(RANDBETWEEN(1,6)+1),FALSE))</f>
        <v>5</v>
      </c>
      <c r="E35" s="19" t="str">
        <f ca="1">IF(D35&lt;&gt;"---",VLOOKUP((D35-VLOOKUP($A35,ENCOUNTERS!$J$4:$K$16,2,FALSE)),ENCOUNTERS!$M$4:$N$8,2,FALSE),"---")</f>
        <v>1/3</v>
      </c>
      <c r="F35" t="str">
        <f ca="1" t="shared" si="0"/>
        <v>MONSTER:  Giant (Hill)</v>
      </c>
      <c r="G35" t="str">
        <f ca="1">IF(OR($C35="Monster w/ Loot",$C35="Monster"),VLOOKUP((RANDBETWEEN(1,6)),MONSTERS!$A$2:$H$21,D35+1,FALSE),"---")</f>
        <v>Giant (Hill)</v>
      </c>
      <c r="H35" t="str">
        <f ca="1">IF(OR($C35="Trap",$C35="Trap w/ Loot"),VLOOKUP($A35,TRAPS!$A$2:$G$13,RANDBETWEEN(2,7),FALSE),"---")</f>
        <v>---</v>
      </c>
      <c r="I35" t="str">
        <f ca="1">IF($C35="Dressing",VLOOKUP($A35,DRESSING!$A$2:$G$13,RANDBETWEEN(2,7),FALSE),"---")</f>
        <v>---</v>
      </c>
      <c r="J35" t="str">
        <f ca="1">IF($C35="Trick",VLOOKUP(RANDBETWEEN(1,20),TRICKS!$A$2:$B$21,2,FALSE),"---")</f>
        <v>---</v>
      </c>
      <c r="K35">
        <f ca="1">IF(OR($C35="Monster w/ Loot",$C35="Trap w/ Loot"),VLOOKUP($A35,TREASURE!$A$2:$B$14,2,FALSE)*RANDBETWEEN(1,6),"---")</f>
        <v>20</v>
      </c>
      <c r="L35" t="str">
        <f ca="1">IF(OR($C35="Monster w/ Loot",$C35="Trap w/ Loot"),IF(RAND()&lt;0.501,VLOOKUP($A35,TREASURE!$A$2:$C$14,3,FALSE)*RANDBETWEEN(1,6),"---"),"---")</f>
        <v>---</v>
      </c>
      <c r="M35" t="str">
        <f ca="1">IF(OR($C35="Monster w/ Loot",$C35="Trap w/ Loot"),IF(RAND()&lt;=VLOOKUP($A35,TREASURE!$A$2:$F$14,4,FALSE),"GEMS","---"),"---")</f>
        <v>---</v>
      </c>
      <c r="N35" t="str">
        <f ca="1">IF(OR($C35="Monster w/ Loot",$C35="Trap w/ Loot"),IF(RAND()&lt;=VLOOKUP($A35,TREASURE!$A$2:$F$14,5,FALSE),"JEWELS","---"),"---")</f>
        <v>---</v>
      </c>
      <c r="O35" t="str">
        <f ca="1">IF(OR($C35="Monster w/ Loot",$C35="Trap w/ Loot"),IF(RAND()&lt;=VLOOKUP($A35,TREASURE!$A$2:$F$14,6,FALSE),"MAGIC","---"),"---")</f>
        <v>---</v>
      </c>
    </row>
    <row r="36" spans="1:15">
      <c r="A36" s="17">
        <v>3</v>
      </c>
      <c r="B36">
        <v>35</v>
      </c>
      <c r="C36" t="str">
        <f ca="1">VLOOKUP(RANDBETWEEN(1,6),'ROOM CONTENTS'!$A$2:$G$7,(RANDBETWEEN(1,6)+1),FALSE)</f>
        <v>Monster w/ Loot</v>
      </c>
      <c r="D36">
        <f ca="1">IF(OR($C36="Empty",$C36="Dressing"),"---",VLOOKUP(A36,ENCOUNTERS!$A$4:$G$15,(RANDBETWEEN(1,6)+1),FALSE))</f>
        <v>2</v>
      </c>
      <c r="E36" t="str">
        <f ca="1">IF(D36&lt;&gt;"---",VLOOKUP((D36-VLOOKUP($A36,ENCOUNTERS!$J$4:$K$16,2,FALSE)),ENCOUNTERS!$M$4:$N$8,2,FALSE),"---")</f>
        <v>2X</v>
      </c>
      <c r="F36" t="str">
        <f ca="1" t="shared" si="0"/>
        <v>MONSTER:  Giant Frog</v>
      </c>
      <c r="G36" t="str">
        <f ca="1">IF(OR($C36="Monster w/ Loot",$C36="Monster"),VLOOKUP((RANDBETWEEN(1,6)),MONSTERS!$A$2:$H$21,D36+1,FALSE),"---")</f>
        <v>Giant Frog</v>
      </c>
      <c r="H36" t="str">
        <f ca="1">IF(OR($C36="Trap",$C36="Trap w/ Loot"),VLOOKUP($A36,TRAPS!$A$2:$G$13,RANDBETWEEN(2,7),FALSE),"---")</f>
        <v>---</v>
      </c>
      <c r="I36" t="str">
        <f ca="1">IF($C36="Dressing",VLOOKUP($A36,DRESSING!$A$2:$G$13,RANDBETWEEN(2,7),FALSE),"---")</f>
        <v>---</v>
      </c>
      <c r="J36" t="str">
        <f ca="1">IF($C36="Trick",VLOOKUP(RANDBETWEEN(1,20),TRICKS!$A$2:$B$21,2,FALSE),"---")</f>
        <v>---</v>
      </c>
      <c r="K36">
        <f ca="1">IF(OR($C36="Monster w/ Loot",$C36="Trap w/ Loot"),VLOOKUP($A36,TREASURE!$A$2:$B$14,2,FALSE)*RANDBETWEEN(1,6),"---")</f>
        <v>20</v>
      </c>
      <c r="L36" t="str">
        <f ca="1">IF(OR($C36="Monster w/ Loot",$C36="Trap w/ Loot"),IF(RAND()&lt;0.501,VLOOKUP($A36,TREASURE!$A$2:$C$14,3,FALSE)*RANDBETWEEN(1,6),"---"),"---")</f>
        <v>---</v>
      </c>
      <c r="M36" t="str">
        <f ca="1">IF(OR($C36="Monster w/ Loot",$C36="Trap w/ Loot"),IF(RAND()&lt;=VLOOKUP($A36,TREASURE!$A$2:$F$14,4,FALSE),"GEMS","---"),"---")</f>
        <v>---</v>
      </c>
      <c r="N36" t="str">
        <f ca="1">IF(OR($C36="Monster w/ Loot",$C36="Trap w/ Loot"),IF(RAND()&lt;=VLOOKUP($A36,TREASURE!$A$2:$F$14,5,FALSE),"JEWELS","---"),"---")</f>
        <v>---</v>
      </c>
      <c r="O36" t="str">
        <f ca="1">IF(OR($C36="Monster w/ Loot",$C36="Trap w/ Loot"),IF(RAND()&lt;=VLOOKUP($A36,TREASURE!$A$2:$F$14,6,FALSE),"MAGIC","---"),"---")</f>
        <v>---</v>
      </c>
    </row>
    <row r="37" spans="1:15">
      <c r="A37" s="17">
        <v>3</v>
      </c>
      <c r="B37">
        <v>36</v>
      </c>
      <c r="C37" t="str">
        <f ca="1">VLOOKUP(RANDBETWEEN(1,6),'ROOM CONTENTS'!$A$2:$G$7,(RANDBETWEEN(1,6)+1),FALSE)</f>
        <v>Monster</v>
      </c>
      <c r="D37">
        <f ca="1">IF(OR($C37="Empty",$C37="Dressing"),"---",VLOOKUP(A37,ENCOUNTERS!$A$4:$G$15,(RANDBETWEEN(1,6)+1),FALSE))</f>
        <v>1</v>
      </c>
      <c r="E37" t="str">
        <f ca="1">IF(D37&lt;&gt;"---",VLOOKUP((D37-VLOOKUP($A37,ENCOUNTERS!$J$4:$K$16,2,FALSE)),ENCOUNTERS!$M$4:$N$8,2,FALSE),"---")</f>
        <v>3X</v>
      </c>
      <c r="F37" t="str">
        <f ca="1" t="shared" si="0"/>
        <v>MONSTER:  Bandits</v>
      </c>
      <c r="G37" t="str">
        <f ca="1">IF(OR($C37="Monster w/ Loot",$C37="Monster"),VLOOKUP((RANDBETWEEN(1,6)),MONSTERS!$A$2:$H$21,D37+1,FALSE),"---")</f>
        <v>Bandits</v>
      </c>
      <c r="H37" t="str">
        <f ca="1">IF(OR($C37="Trap",$C37="Trap w/ Loot"),VLOOKUP($A37,TRAPS!$A$2:$G$13,RANDBETWEEN(2,7),FALSE),"---")</f>
        <v>---</v>
      </c>
      <c r="I37" t="str">
        <f ca="1">IF($C37="Dressing",VLOOKUP($A37,DRESSING!$A$2:$G$13,RANDBETWEEN(2,7),FALSE),"---")</f>
        <v>---</v>
      </c>
      <c r="J37" t="str">
        <f ca="1">IF($C37="Trick",VLOOKUP(RANDBETWEEN(1,20),TRICKS!$A$2:$B$21,2,FALSE),"---")</f>
        <v>---</v>
      </c>
      <c r="K37" t="str">
        <f ca="1">IF(OR($C37="Monster w/ Loot",$C37="Trap w/ Loot"),VLOOKUP($A37,TREASURE!$A$2:$B$14,2,FALSE)*RANDBETWEEN(1,6),"---")</f>
        <v>---</v>
      </c>
      <c r="L37" t="str">
        <f ca="1">IF(OR($C37="Monster w/ Loot",$C37="Trap w/ Loot"),IF(RAND()&lt;0.501,VLOOKUP($A37,TREASURE!$A$2:$C$14,3,FALSE)*RANDBETWEEN(1,6),"---"),"---")</f>
        <v>---</v>
      </c>
      <c r="M37" t="str">
        <f ca="1">IF(OR($C37="Monster w/ Loot",$C37="Trap w/ Loot"),IF(RAND()&lt;=VLOOKUP($A37,TREASURE!$A$2:$F$14,4,FALSE),"GEMS","---"),"---")</f>
        <v>---</v>
      </c>
      <c r="N37" t="str">
        <f ca="1">IF(OR($C37="Monster w/ Loot",$C37="Trap w/ Loot"),IF(RAND()&lt;=VLOOKUP($A37,TREASURE!$A$2:$F$14,5,FALSE),"JEWELS","---"),"---")</f>
        <v>---</v>
      </c>
      <c r="O37" t="str">
        <f ca="1">IF(OR($C37="Monster w/ Loot",$C37="Trap w/ Loot"),IF(RAND()&lt;=VLOOKUP($A37,TREASURE!$A$2:$F$14,6,FALSE),"MAGIC","---"),"---")</f>
        <v>---</v>
      </c>
    </row>
    <row r="38" spans="1:15">
      <c r="A38" s="17">
        <v>3</v>
      </c>
      <c r="B38">
        <v>37</v>
      </c>
      <c r="C38" t="str">
        <f ca="1">VLOOKUP(RANDBETWEEN(1,6),'ROOM CONTENTS'!$A$2:$G$7,(RANDBETWEEN(1,6)+1),FALSE)</f>
        <v>Monster w/ Loot</v>
      </c>
      <c r="D38">
        <f ca="1">IF(OR($C38="Empty",$C38="Dressing"),"---",VLOOKUP(A38,ENCOUNTERS!$A$4:$G$15,(RANDBETWEEN(1,6)+1),FALSE))</f>
        <v>1</v>
      </c>
      <c r="E38" t="str">
        <f ca="1">IF(D38&lt;&gt;"---",VLOOKUP((D38-VLOOKUP($A38,ENCOUNTERS!$J$4:$K$16,2,FALSE)),ENCOUNTERS!$M$4:$N$8,2,FALSE),"---")</f>
        <v>3X</v>
      </c>
      <c r="F38" t="str">
        <f ca="1" t="shared" si="0"/>
        <v>MONSTER:  Giant Rat</v>
      </c>
      <c r="G38" t="str">
        <f ca="1">IF(OR($C38="Monster w/ Loot",$C38="Monster"),VLOOKUP((RANDBETWEEN(1,6)),MONSTERS!$A$2:$H$21,D38+1,FALSE),"---")</f>
        <v>Giant Rat</v>
      </c>
      <c r="H38" t="str">
        <f ca="1">IF(OR($C38="Trap",$C38="Trap w/ Loot"),VLOOKUP($A38,TRAPS!$A$2:$G$13,RANDBETWEEN(2,7),FALSE),"---")</f>
        <v>---</v>
      </c>
      <c r="I38" t="str">
        <f ca="1">IF($C38="Dressing",VLOOKUP($A38,DRESSING!$A$2:$G$13,RANDBETWEEN(2,7),FALSE),"---")</f>
        <v>---</v>
      </c>
      <c r="J38" t="str">
        <f ca="1">IF($C38="Trick",VLOOKUP(RANDBETWEEN(1,20),TRICKS!$A$2:$B$21,2,FALSE),"---")</f>
        <v>---</v>
      </c>
      <c r="K38">
        <f ca="1">IF(OR($C38="Monster w/ Loot",$C38="Trap w/ Loot"),VLOOKUP($A38,TREASURE!$A$2:$B$14,2,FALSE)*RANDBETWEEN(1,6),"---")</f>
        <v>30</v>
      </c>
      <c r="L38" t="str">
        <f ca="1">IF(OR($C38="Monster w/ Loot",$C38="Trap w/ Loot"),IF(RAND()&lt;0.501,VLOOKUP($A38,TREASURE!$A$2:$C$14,3,FALSE)*RANDBETWEEN(1,6),"---"),"---")</f>
        <v>---</v>
      </c>
      <c r="M38" t="str">
        <f ca="1">IF(OR($C38="Monster w/ Loot",$C38="Trap w/ Loot"),IF(RAND()&lt;=VLOOKUP($A38,TREASURE!$A$2:$F$14,4,FALSE),"GEMS","---"),"---")</f>
        <v>GEMS</v>
      </c>
      <c r="N38" t="str">
        <f ca="1">IF(OR($C38="Monster w/ Loot",$C38="Trap w/ Loot"),IF(RAND()&lt;=VLOOKUP($A38,TREASURE!$A$2:$F$14,5,FALSE),"JEWELS","---"),"---")</f>
        <v>---</v>
      </c>
      <c r="O38" t="str">
        <f ca="1">IF(OR($C38="Monster w/ Loot",$C38="Trap w/ Loot"),IF(RAND()&lt;=VLOOKUP($A38,TREASURE!$A$2:$F$14,6,FALSE),"MAGIC","---"),"---")</f>
        <v>---</v>
      </c>
    </row>
    <row r="39" spans="1:15">
      <c r="A39" s="17">
        <v>3</v>
      </c>
      <c r="B39">
        <v>38</v>
      </c>
      <c r="C39" t="str">
        <f ca="1">VLOOKUP(RANDBETWEEN(1,6),'ROOM CONTENTS'!$A$2:$G$7,(RANDBETWEEN(1,6)+1),FALSE)</f>
        <v>Trap w/ Loot</v>
      </c>
      <c r="D39">
        <f ca="1">IF(OR($C39="Empty",$C39="Dressing"),"---",VLOOKUP(A39,ENCOUNTERS!$A$4:$G$15,(RANDBETWEEN(1,6)+1),FALSE))</f>
        <v>1</v>
      </c>
      <c r="E39" t="str">
        <f ca="1">IF(D39&lt;&gt;"---",VLOOKUP((D39-VLOOKUP($A39,ENCOUNTERS!$J$4:$K$16,2,FALSE)),ENCOUNTERS!$M$4:$N$8,2,FALSE),"---")</f>
        <v>3X</v>
      </c>
      <c r="F39" t="str">
        <f ca="1" t="shared" si="0"/>
        <v>TRAP:  Instructions to access loot in foreign language.</v>
      </c>
      <c r="G39" t="str">
        <f ca="1">IF(OR($C39="Monster w/ Loot",$C39="Monster"),VLOOKUP((RANDBETWEEN(1,6)),MONSTERS!$A$2:$H$21,D39+1,FALSE),"---")</f>
        <v>---</v>
      </c>
      <c r="H39" t="str">
        <f ca="1">IF(OR($C39="Trap",$C39="Trap w/ Loot"),VLOOKUP($A39,TRAPS!$A$2:$G$13,RANDBETWEEN(2,7),FALSE),"---")</f>
        <v>Instructions to access loot in foreign language.</v>
      </c>
      <c r="I39" t="str">
        <f ca="1">IF($C39="Dressing",VLOOKUP($A39,DRESSING!$A$2:$G$13,RANDBETWEEN(2,7),FALSE),"---")</f>
        <v>---</v>
      </c>
      <c r="J39" t="str">
        <f ca="1">IF($C39="Trick",VLOOKUP(RANDBETWEEN(1,20),TRICKS!$A$2:$B$21,2,FALSE),"---")</f>
        <v>---</v>
      </c>
      <c r="K39">
        <f ca="1">IF(OR($C39="Monster w/ Loot",$C39="Trap w/ Loot"),VLOOKUP($A39,TREASURE!$A$2:$B$14,2,FALSE)*RANDBETWEEN(1,6),"---")</f>
        <v>20</v>
      </c>
      <c r="L39">
        <f ca="1">IF(OR($C39="Monster w/ Loot",$C39="Trap w/ Loot"),IF(RAND()&lt;0.501,VLOOKUP($A39,TREASURE!$A$2:$C$14,3,FALSE)*RANDBETWEEN(1,6),"---"),"---")</f>
        <v>20</v>
      </c>
      <c r="M39" t="str">
        <f ca="1">IF(OR($C39="Monster w/ Loot",$C39="Trap w/ Loot"),IF(RAND()&lt;=VLOOKUP($A39,TREASURE!$A$2:$F$14,4,FALSE),"GEMS","---"),"---")</f>
        <v>GEMS</v>
      </c>
      <c r="N39" t="str">
        <f ca="1">IF(OR($C39="Monster w/ Loot",$C39="Trap w/ Loot"),IF(RAND()&lt;=VLOOKUP($A39,TREASURE!$A$2:$F$14,5,FALSE),"JEWELS","---"),"---")</f>
        <v>---</v>
      </c>
      <c r="O39" t="str">
        <f ca="1">IF(OR($C39="Monster w/ Loot",$C39="Trap w/ Loot"),IF(RAND()&lt;=VLOOKUP($A39,TREASURE!$A$2:$F$14,6,FALSE),"MAGIC","---"),"---")</f>
        <v>---</v>
      </c>
    </row>
    <row r="40" spans="1:15">
      <c r="A40" s="17">
        <v>3</v>
      </c>
      <c r="B40">
        <v>39</v>
      </c>
      <c r="C40" t="str">
        <f ca="1">VLOOKUP(RANDBETWEEN(1,6),'ROOM CONTENTS'!$A$2:$G$7,(RANDBETWEEN(1,6)+1),FALSE)</f>
        <v>Empty</v>
      </c>
      <c r="D40" t="str">
        <f ca="1">IF(OR($C40="Empty",$C40="Dressing"),"---",VLOOKUP(A40,ENCOUNTERS!$A$4:$G$15,(RANDBETWEEN(1,6)+1),FALSE))</f>
        <v>---</v>
      </c>
      <c r="E40" t="str">
        <f ca="1">IF(D40&lt;&gt;"---",VLOOKUP((D40-VLOOKUP($A40,ENCOUNTERS!$J$4:$K$16,2,FALSE)),ENCOUNTERS!$M$4:$N$8,2,FALSE),"---")</f>
        <v>---</v>
      </c>
      <c r="F40" t="str">
        <f ca="1" t="shared" si="0"/>
        <v>---</v>
      </c>
      <c r="G40" t="str">
        <f ca="1">IF(OR($C40="Monster w/ Loot",$C40="Monster"),VLOOKUP((RANDBETWEEN(1,6)),MONSTERS!$A$2:$H$21,D40+1,FALSE),"---")</f>
        <v>---</v>
      </c>
      <c r="H40" t="str">
        <f ca="1">IF(OR($C40="Trap",$C40="Trap w/ Loot"),VLOOKUP($A40,TRAPS!$A$2:$G$13,RANDBETWEEN(2,7),FALSE),"---")</f>
        <v>---</v>
      </c>
      <c r="I40" t="str">
        <f ca="1">IF($C40="Dressing",VLOOKUP($A40,DRESSING!$A$2:$G$13,RANDBETWEEN(2,7),FALSE),"---")</f>
        <v>---</v>
      </c>
      <c r="J40" t="str">
        <f ca="1">IF($C40="Trick",VLOOKUP(RANDBETWEEN(1,20),TRICKS!$A$2:$B$21,2,FALSE),"---")</f>
        <v>---</v>
      </c>
      <c r="K40" t="str">
        <f ca="1">IF(OR($C40="Monster w/ Loot",$C40="Trap w/ Loot"),VLOOKUP($A40,TREASURE!$A$2:$B$14,2,FALSE)*RANDBETWEEN(1,6),"---")</f>
        <v>---</v>
      </c>
      <c r="L40" t="str">
        <f ca="1">IF(OR($C40="Monster w/ Loot",$C40="Trap w/ Loot"),IF(RAND()&lt;0.501,VLOOKUP($A40,TREASURE!$A$2:$C$14,3,FALSE)*RANDBETWEEN(1,6),"---"),"---")</f>
        <v>---</v>
      </c>
      <c r="M40" t="str">
        <f ca="1">IF(OR($C40="Monster w/ Loot",$C40="Trap w/ Loot"),IF(RAND()&lt;=VLOOKUP($A40,TREASURE!$A$2:$F$14,4,FALSE),"GEMS","---"),"---")</f>
        <v>---</v>
      </c>
      <c r="N40" t="str">
        <f ca="1">IF(OR($C40="Monster w/ Loot",$C40="Trap w/ Loot"),IF(RAND()&lt;=VLOOKUP($A40,TREASURE!$A$2:$F$14,5,FALSE),"JEWELS","---"),"---")</f>
        <v>---</v>
      </c>
      <c r="O40" t="str">
        <f ca="1">IF(OR($C40="Monster w/ Loot",$C40="Trap w/ Loot"),IF(RAND()&lt;=VLOOKUP($A40,TREASURE!$A$2:$F$14,6,FALSE),"MAGIC","---"),"---")</f>
        <v>---</v>
      </c>
    </row>
    <row r="41" spans="1:15">
      <c r="A41" s="17">
        <v>3</v>
      </c>
      <c r="B41">
        <v>40</v>
      </c>
      <c r="C41" t="str">
        <f ca="1">VLOOKUP(RANDBETWEEN(1,6),'ROOM CONTENTS'!$A$2:$G$7,(RANDBETWEEN(1,6)+1),FALSE)</f>
        <v>Trick</v>
      </c>
      <c r="D41">
        <f ca="1">IF(OR($C41="Empty",$C41="Dressing"),"---",VLOOKUP(A41,ENCOUNTERS!$A$4:$G$15,(RANDBETWEEN(1,6)+1),FALSE))</f>
        <v>5</v>
      </c>
      <c r="E41" s="19" t="str">
        <f ca="1">IF(D41&lt;&gt;"---",VLOOKUP((D41-VLOOKUP($A41,ENCOUNTERS!$J$4:$K$16,2,FALSE)),ENCOUNTERS!$M$4:$N$8,2,FALSE),"---")</f>
        <v>1/3</v>
      </c>
      <c r="F41" t="str">
        <f ca="1" t="shared" si="0"/>
        <v>TRICK:  Natural passages and caverns which have varying width and direction, so that it is virtually impossible to accurately map such areas</v>
      </c>
      <c r="G41" t="str">
        <f ca="1">IF(OR($C41="Monster w/ Loot",$C41="Monster"),VLOOKUP((RANDBETWEEN(1,6)),MONSTERS!$A$2:$H$21,D41+1,FALSE),"---")</f>
        <v>---</v>
      </c>
      <c r="H41" t="str">
        <f ca="1">IF(OR($C41="Trap",$C41="Trap w/ Loot"),VLOOKUP($A41,TRAPS!$A$2:$G$13,RANDBETWEEN(2,7),FALSE),"---")</f>
        <v>---</v>
      </c>
      <c r="I41" t="str">
        <f ca="1">IF($C41="Dressing",VLOOKUP($A41,DRESSING!$A$2:$G$13,RANDBETWEEN(2,7),FALSE),"---")</f>
        <v>---</v>
      </c>
      <c r="J41" t="str">
        <f ca="1">IF($C41="Trick",VLOOKUP(RANDBETWEEN(1,20),TRICKS!$A$2:$B$21,2,FALSE),"---")</f>
        <v>Natural passages and caverns which have varying width and direction, so that it is virtually impossible to accurately map such areas</v>
      </c>
      <c r="K41" t="str">
        <f ca="1">IF(OR($C41="Monster w/ Loot",$C41="Trap w/ Loot"),VLOOKUP($A41,TREASURE!$A$2:$B$14,2,FALSE)*RANDBETWEEN(1,6),"---")</f>
        <v>---</v>
      </c>
      <c r="L41" t="str">
        <f ca="1">IF(OR($C41="Monster w/ Loot",$C41="Trap w/ Loot"),IF(RAND()&lt;0.501,VLOOKUP($A41,TREASURE!$A$2:$C$14,3,FALSE)*RANDBETWEEN(1,6),"---"),"---")</f>
        <v>---</v>
      </c>
      <c r="M41" t="str">
        <f ca="1">IF(OR($C41="Monster w/ Loot",$C41="Trap w/ Loot"),IF(RAND()&lt;=VLOOKUP($A41,TREASURE!$A$2:$F$14,4,FALSE),"GEMS","---"),"---")</f>
        <v>---</v>
      </c>
      <c r="N41" t="str">
        <f ca="1">IF(OR($C41="Monster w/ Loot",$C41="Trap w/ Loot"),IF(RAND()&lt;=VLOOKUP($A41,TREASURE!$A$2:$F$14,5,FALSE),"JEWELS","---"),"---")</f>
        <v>---</v>
      </c>
      <c r="O41" t="str">
        <f ca="1">IF(OR($C41="Monster w/ Loot",$C41="Trap w/ Loot"),IF(RAND()&lt;=VLOOKUP($A41,TREASURE!$A$2:$F$14,6,FALSE),"MAGIC","---"),"---")</f>
        <v>---</v>
      </c>
    </row>
  </sheetData>
  <sheetProtection sheet="1" objects="1"/>
  <pageMargins left="0.75" right="0.75" top="1" bottom="1" header="0.511805555555556" footer="0.511805555555556"/>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85" zoomScaleNormal="85" workbookViewId="0">
      <selection activeCell="G27" sqref="G27"/>
    </sheetView>
  </sheetViews>
  <sheetFormatPr defaultColWidth="9.14285714285714" defaultRowHeight="15"/>
  <cols>
    <col min="1" max="1" width="18" customWidth="1"/>
  </cols>
  <sheetData/>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9" sqref="A9"/>
    </sheetView>
  </sheetViews>
  <sheetFormatPr defaultColWidth="9.14285714285714" defaultRowHeight="15" outlineLevelCol="6"/>
  <sheetData>
    <row r="1" spans="1:7">
      <c r="A1" s="9" t="s">
        <v>15</v>
      </c>
      <c r="B1" s="9">
        <v>1</v>
      </c>
      <c r="C1" s="9">
        <v>2</v>
      </c>
      <c r="D1" s="9">
        <v>3</v>
      </c>
      <c r="E1" s="9">
        <v>4</v>
      </c>
      <c r="F1" s="9">
        <v>5</v>
      </c>
      <c r="G1" s="9">
        <v>6</v>
      </c>
    </row>
    <row r="2" spans="1:7">
      <c r="A2" s="9">
        <v>1</v>
      </c>
      <c r="B2" t="s">
        <v>16</v>
      </c>
      <c r="C2" t="s">
        <v>17</v>
      </c>
      <c r="D2" t="s">
        <v>17</v>
      </c>
      <c r="E2" t="s">
        <v>18</v>
      </c>
      <c r="F2" t="s">
        <v>19</v>
      </c>
      <c r="G2" t="s">
        <v>20</v>
      </c>
    </row>
    <row r="3" spans="1:7">
      <c r="A3" s="9">
        <v>2</v>
      </c>
      <c r="B3" t="s">
        <v>16</v>
      </c>
      <c r="C3" t="s">
        <v>17</v>
      </c>
      <c r="D3" t="s">
        <v>17</v>
      </c>
      <c r="E3" t="s">
        <v>18</v>
      </c>
      <c r="F3" t="s">
        <v>19</v>
      </c>
      <c r="G3" t="s">
        <v>20</v>
      </c>
    </row>
    <row r="4" spans="1:7">
      <c r="A4" s="9">
        <v>3</v>
      </c>
      <c r="B4" t="s">
        <v>16</v>
      </c>
      <c r="C4" t="s">
        <v>17</v>
      </c>
      <c r="D4" t="s">
        <v>17</v>
      </c>
      <c r="E4" t="s">
        <v>18</v>
      </c>
      <c r="F4" t="s">
        <v>19</v>
      </c>
      <c r="G4" t="s">
        <v>21</v>
      </c>
    </row>
    <row r="5" spans="1:7">
      <c r="A5" s="9">
        <v>4</v>
      </c>
      <c r="B5" t="s">
        <v>16</v>
      </c>
      <c r="C5" t="s">
        <v>17</v>
      </c>
      <c r="D5" t="s">
        <v>17</v>
      </c>
      <c r="E5" t="s">
        <v>18</v>
      </c>
      <c r="F5" t="s">
        <v>19</v>
      </c>
      <c r="G5" t="s">
        <v>21</v>
      </c>
    </row>
    <row r="6" spans="1:7">
      <c r="A6" s="9">
        <v>5</v>
      </c>
      <c r="B6" t="s">
        <v>22</v>
      </c>
      <c r="C6" t="s">
        <v>17</v>
      </c>
      <c r="D6" t="s">
        <v>17</v>
      </c>
      <c r="E6" t="s">
        <v>18</v>
      </c>
      <c r="F6" t="s">
        <v>19</v>
      </c>
      <c r="G6" t="s">
        <v>21</v>
      </c>
    </row>
    <row r="7" spans="1:7">
      <c r="A7" s="9">
        <v>6</v>
      </c>
      <c r="B7" t="s">
        <v>22</v>
      </c>
      <c r="C7" t="s">
        <v>17</v>
      </c>
      <c r="D7" t="s">
        <v>17</v>
      </c>
      <c r="E7" t="s">
        <v>18</v>
      </c>
      <c r="F7" t="s">
        <v>19</v>
      </c>
      <c r="G7" t="s">
        <v>21</v>
      </c>
    </row>
    <row r="9" spans="1:1">
      <c r="A9" s="9" t="s">
        <v>23</v>
      </c>
    </row>
  </sheetData>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J2" sqref="J2"/>
    </sheetView>
  </sheetViews>
  <sheetFormatPr defaultColWidth="9.14285714285714" defaultRowHeight="15"/>
  <sheetData>
    <row r="1" spans="1:10">
      <c r="A1" s="9" t="s">
        <v>24</v>
      </c>
      <c r="J1" s="9" t="s">
        <v>25</v>
      </c>
    </row>
    <row r="2" spans="1:10">
      <c r="A2" s="9" t="s">
        <v>26</v>
      </c>
      <c r="J2" s="9" t="s">
        <v>27</v>
      </c>
    </row>
    <row r="3" spans="1:13">
      <c r="A3" s="9" t="s">
        <v>28</v>
      </c>
      <c r="B3" s="9">
        <v>1</v>
      </c>
      <c r="C3" s="9">
        <v>2</v>
      </c>
      <c r="D3" s="9">
        <v>3</v>
      </c>
      <c r="E3" s="9">
        <v>4</v>
      </c>
      <c r="F3" s="9">
        <v>5</v>
      </c>
      <c r="G3" s="9">
        <v>6</v>
      </c>
      <c r="H3" s="9" t="s">
        <v>29</v>
      </c>
      <c r="J3" s="15" t="s">
        <v>28</v>
      </c>
      <c r="K3" s="15" t="s">
        <v>30</v>
      </c>
      <c r="M3" s="9" t="s">
        <v>31</v>
      </c>
    </row>
    <row r="4" spans="1:14">
      <c r="A4" s="9">
        <v>1</v>
      </c>
      <c r="B4" s="14">
        <v>1</v>
      </c>
      <c r="C4" s="14">
        <v>1</v>
      </c>
      <c r="D4" s="14">
        <v>1</v>
      </c>
      <c r="E4" s="14">
        <v>1</v>
      </c>
      <c r="F4" s="14">
        <v>2</v>
      </c>
      <c r="G4" s="14">
        <v>3</v>
      </c>
      <c r="J4" s="9">
        <v>1</v>
      </c>
      <c r="K4">
        <v>1</v>
      </c>
      <c r="M4">
        <v>-2</v>
      </c>
      <c r="N4" t="s">
        <v>32</v>
      </c>
    </row>
    <row r="5" spans="1:14">
      <c r="A5" s="9">
        <v>2</v>
      </c>
      <c r="B5" s="14">
        <v>1</v>
      </c>
      <c r="C5" s="14">
        <v>1</v>
      </c>
      <c r="D5" s="14">
        <v>2</v>
      </c>
      <c r="E5" s="14">
        <v>2</v>
      </c>
      <c r="F5" s="14">
        <v>3</v>
      </c>
      <c r="G5" s="14">
        <v>4</v>
      </c>
      <c r="J5" s="9">
        <v>2</v>
      </c>
      <c r="K5">
        <v>2</v>
      </c>
      <c r="M5">
        <v>-1</v>
      </c>
      <c r="N5" t="s">
        <v>33</v>
      </c>
    </row>
    <row r="6" spans="1:14">
      <c r="A6" s="9">
        <v>3</v>
      </c>
      <c r="B6" s="14">
        <v>1</v>
      </c>
      <c r="C6" s="14">
        <v>2</v>
      </c>
      <c r="D6" s="14">
        <v>3</v>
      </c>
      <c r="E6" s="14">
        <v>3</v>
      </c>
      <c r="F6" s="14">
        <v>4</v>
      </c>
      <c r="G6" s="14">
        <v>5</v>
      </c>
      <c r="J6" s="9">
        <v>3</v>
      </c>
      <c r="K6">
        <v>3</v>
      </c>
      <c r="M6">
        <v>0</v>
      </c>
      <c r="N6" t="s">
        <v>34</v>
      </c>
    </row>
    <row r="7" spans="1:14">
      <c r="A7" s="9">
        <v>4</v>
      </c>
      <c r="B7" s="14">
        <v>1</v>
      </c>
      <c r="C7" s="14">
        <v>2</v>
      </c>
      <c r="D7" s="14">
        <v>3</v>
      </c>
      <c r="E7" s="14">
        <v>3</v>
      </c>
      <c r="F7" s="14">
        <v>4</v>
      </c>
      <c r="G7" s="14">
        <v>5</v>
      </c>
      <c r="J7" s="9">
        <v>4</v>
      </c>
      <c r="K7">
        <v>3</v>
      </c>
      <c r="M7">
        <v>1</v>
      </c>
      <c r="N7" s="19" t="s">
        <v>35</v>
      </c>
    </row>
    <row r="8" spans="1:14">
      <c r="A8" s="9">
        <v>5</v>
      </c>
      <c r="B8" s="14">
        <v>2</v>
      </c>
      <c r="C8" s="14">
        <v>3</v>
      </c>
      <c r="D8" s="14">
        <v>4</v>
      </c>
      <c r="E8" s="14">
        <v>4</v>
      </c>
      <c r="F8" s="14">
        <v>5</v>
      </c>
      <c r="G8" s="14">
        <v>6</v>
      </c>
      <c r="J8" s="9">
        <v>5</v>
      </c>
      <c r="K8">
        <v>4</v>
      </c>
      <c r="M8">
        <v>2</v>
      </c>
      <c r="N8" s="19" t="s">
        <v>36</v>
      </c>
    </row>
    <row r="9" spans="1:11">
      <c r="A9" s="9">
        <v>6</v>
      </c>
      <c r="B9" s="14">
        <v>2</v>
      </c>
      <c r="C9" s="14">
        <v>3</v>
      </c>
      <c r="D9" s="14">
        <v>4</v>
      </c>
      <c r="E9" s="14">
        <v>4</v>
      </c>
      <c r="F9" s="14">
        <v>5</v>
      </c>
      <c r="G9" s="14">
        <v>6</v>
      </c>
      <c r="J9" s="9">
        <v>6</v>
      </c>
      <c r="K9">
        <v>4</v>
      </c>
    </row>
    <row r="10" spans="1:11">
      <c r="A10" s="9">
        <v>7</v>
      </c>
      <c r="B10" s="14">
        <v>2</v>
      </c>
      <c r="C10" s="14">
        <v>3</v>
      </c>
      <c r="D10" s="14">
        <v>4</v>
      </c>
      <c r="E10" s="14">
        <v>4</v>
      </c>
      <c r="F10" s="14">
        <v>5</v>
      </c>
      <c r="G10" s="14">
        <v>6</v>
      </c>
      <c r="J10" s="9">
        <v>7</v>
      </c>
      <c r="K10">
        <v>4</v>
      </c>
    </row>
    <row r="11" spans="1:11">
      <c r="A11" s="9">
        <v>8</v>
      </c>
      <c r="B11" s="14">
        <v>3</v>
      </c>
      <c r="C11" s="14">
        <v>4</v>
      </c>
      <c r="D11" s="14">
        <v>5</v>
      </c>
      <c r="E11" s="14">
        <v>5</v>
      </c>
      <c r="F11" s="14">
        <v>6</v>
      </c>
      <c r="G11" s="14">
        <v>6</v>
      </c>
      <c r="J11" s="9">
        <v>8</v>
      </c>
      <c r="K11">
        <v>5</v>
      </c>
    </row>
    <row r="12" spans="1:11">
      <c r="A12" s="9">
        <v>9</v>
      </c>
      <c r="B12" s="14">
        <v>3</v>
      </c>
      <c r="C12" s="14">
        <v>4</v>
      </c>
      <c r="D12" s="14">
        <v>5</v>
      </c>
      <c r="E12" s="14">
        <v>5</v>
      </c>
      <c r="F12" s="14">
        <v>6</v>
      </c>
      <c r="G12" s="14">
        <v>6</v>
      </c>
      <c r="J12" s="9">
        <v>9</v>
      </c>
      <c r="K12">
        <v>5</v>
      </c>
    </row>
    <row r="13" spans="1:11">
      <c r="A13" s="9">
        <v>10</v>
      </c>
      <c r="B13" s="14">
        <v>3</v>
      </c>
      <c r="C13" s="14">
        <v>4</v>
      </c>
      <c r="D13" s="14">
        <v>5</v>
      </c>
      <c r="E13" s="14">
        <v>5</v>
      </c>
      <c r="F13" s="14">
        <v>6</v>
      </c>
      <c r="G13" s="14">
        <v>6</v>
      </c>
      <c r="J13" s="9">
        <v>10</v>
      </c>
      <c r="K13">
        <v>5</v>
      </c>
    </row>
    <row r="14" spans="1:11">
      <c r="A14" s="9">
        <v>11</v>
      </c>
      <c r="B14" s="14">
        <v>4</v>
      </c>
      <c r="C14" s="14">
        <v>5</v>
      </c>
      <c r="D14" s="14">
        <v>6</v>
      </c>
      <c r="E14" s="14">
        <v>6</v>
      </c>
      <c r="F14" s="14">
        <v>7</v>
      </c>
      <c r="G14" s="14">
        <v>7</v>
      </c>
      <c r="J14" s="9">
        <v>11</v>
      </c>
      <c r="K14">
        <v>6</v>
      </c>
    </row>
    <row r="15" spans="1:11">
      <c r="A15" s="9">
        <v>12</v>
      </c>
      <c r="B15" s="14">
        <v>4</v>
      </c>
      <c r="C15" s="14">
        <v>5</v>
      </c>
      <c r="D15" s="14">
        <v>6</v>
      </c>
      <c r="E15" s="14">
        <v>6</v>
      </c>
      <c r="F15" s="14">
        <v>7</v>
      </c>
      <c r="G15" s="14">
        <v>7</v>
      </c>
      <c r="J15" s="9">
        <v>12</v>
      </c>
      <c r="K15">
        <v>6</v>
      </c>
    </row>
    <row r="16" spans="1:11">
      <c r="A16" s="9">
        <v>13</v>
      </c>
      <c r="B16">
        <v>4</v>
      </c>
      <c r="C16">
        <v>5</v>
      </c>
      <c r="D16">
        <v>6</v>
      </c>
      <c r="E16">
        <v>6</v>
      </c>
      <c r="F16">
        <v>7</v>
      </c>
      <c r="G16">
        <v>7</v>
      </c>
      <c r="J16" s="9">
        <v>13</v>
      </c>
      <c r="K16">
        <v>6</v>
      </c>
    </row>
    <row r="18" spans="1:1">
      <c r="A18" s="15" t="s">
        <v>37</v>
      </c>
    </row>
    <row r="19" spans="1:8">
      <c r="A19" s="9" t="s">
        <v>28</v>
      </c>
      <c r="B19" s="9">
        <v>1</v>
      </c>
      <c r="C19" s="9">
        <v>2</v>
      </c>
      <c r="D19" s="9">
        <v>3</v>
      </c>
      <c r="E19" s="9">
        <v>4</v>
      </c>
      <c r="F19" s="9">
        <v>5</v>
      </c>
      <c r="G19" s="9">
        <v>6</v>
      </c>
      <c r="H19" s="9"/>
    </row>
    <row r="20" spans="1:4">
      <c r="A20" s="9">
        <v>1</v>
      </c>
      <c r="B20" s="20" t="s">
        <v>38</v>
      </c>
      <c r="C20">
        <v>5</v>
      </c>
      <c r="D20">
        <v>6</v>
      </c>
    </row>
    <row r="21" spans="1:5">
      <c r="A21" s="9">
        <v>2</v>
      </c>
      <c r="B21" s="19" t="s">
        <v>39</v>
      </c>
      <c r="C21" s="19" t="s">
        <v>40</v>
      </c>
      <c r="D21">
        <v>5</v>
      </c>
      <c r="E21">
        <v>6</v>
      </c>
    </row>
    <row r="22" spans="1:6">
      <c r="A22" s="9">
        <v>3</v>
      </c>
      <c r="B22">
        <v>1</v>
      </c>
      <c r="C22">
        <v>2</v>
      </c>
      <c r="D22" s="19" t="s">
        <v>40</v>
      </c>
      <c r="E22">
        <v>5</v>
      </c>
      <c r="F22">
        <v>6</v>
      </c>
    </row>
    <row r="23" spans="1:6">
      <c r="A23" s="9">
        <v>4</v>
      </c>
      <c r="B23">
        <v>1</v>
      </c>
      <c r="C23">
        <v>2</v>
      </c>
      <c r="D23" s="19" t="s">
        <v>40</v>
      </c>
      <c r="E23">
        <v>5</v>
      </c>
      <c r="F23">
        <v>6</v>
      </c>
    </row>
    <row r="24" spans="1:7">
      <c r="A24" s="9">
        <v>5</v>
      </c>
      <c r="C24">
        <v>1</v>
      </c>
      <c r="D24">
        <v>2</v>
      </c>
      <c r="E24" s="19" t="s">
        <v>40</v>
      </c>
      <c r="F24">
        <v>5</v>
      </c>
      <c r="G24">
        <v>6</v>
      </c>
    </row>
    <row r="25" spans="1:7">
      <c r="A25" s="9">
        <v>6</v>
      </c>
      <c r="C25">
        <v>1</v>
      </c>
      <c r="D25">
        <v>2</v>
      </c>
      <c r="E25" s="19" t="s">
        <v>40</v>
      </c>
      <c r="F25">
        <v>5</v>
      </c>
      <c r="G25">
        <v>6</v>
      </c>
    </row>
    <row r="26" spans="1:7">
      <c r="A26" s="9">
        <v>7</v>
      </c>
      <c r="C26">
        <v>1</v>
      </c>
      <c r="D26">
        <v>2</v>
      </c>
      <c r="E26" s="19" t="s">
        <v>40</v>
      </c>
      <c r="F26">
        <v>5</v>
      </c>
      <c r="G26">
        <v>6</v>
      </c>
    </row>
    <row r="27" spans="1:7">
      <c r="A27" s="9">
        <v>8</v>
      </c>
      <c r="D27">
        <v>1</v>
      </c>
      <c r="E27">
        <v>2</v>
      </c>
      <c r="F27" s="19" t="s">
        <v>40</v>
      </c>
      <c r="G27" s="19" t="s">
        <v>41</v>
      </c>
    </row>
    <row r="28" spans="1:7">
      <c r="A28" s="9">
        <v>9</v>
      </c>
      <c r="D28">
        <v>1</v>
      </c>
      <c r="E28">
        <v>2</v>
      </c>
      <c r="F28" s="19" t="s">
        <v>40</v>
      </c>
      <c r="G28" s="19" t="s">
        <v>41</v>
      </c>
    </row>
    <row r="29" spans="1:7">
      <c r="A29" s="9">
        <v>10</v>
      </c>
      <c r="D29">
        <v>1</v>
      </c>
      <c r="E29">
        <v>2</v>
      </c>
      <c r="F29" s="19" t="s">
        <v>40</v>
      </c>
      <c r="G29" s="19" t="s">
        <v>41</v>
      </c>
    </row>
    <row r="30" spans="1:7">
      <c r="A30" s="9">
        <v>11</v>
      </c>
      <c r="E30">
        <v>1</v>
      </c>
      <c r="F30">
        <v>2</v>
      </c>
      <c r="G30" s="19" t="s">
        <v>42</v>
      </c>
    </row>
    <row r="31" spans="1:7">
      <c r="A31" s="9">
        <v>12</v>
      </c>
      <c r="E31">
        <v>1</v>
      </c>
      <c r="F31">
        <v>2</v>
      </c>
      <c r="G31" s="19" t="s">
        <v>42</v>
      </c>
    </row>
  </sheetData>
  <pageMargins left="0.75" right="0.75" top="1" bottom="1" header="0.511805555555556" footer="0.511805555555556"/>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zoomScale="85" zoomScaleNormal="85" workbookViewId="0">
      <selection activeCell="C4" sqref="C4"/>
    </sheetView>
  </sheetViews>
  <sheetFormatPr defaultColWidth="9.14285714285714" defaultRowHeight="15"/>
  <cols>
    <col min="2" max="8" width="22.7142857142857" customWidth="1"/>
  </cols>
  <sheetData>
    <row r="1" ht="15.75" spans="1:10">
      <c r="A1" s="9" t="s">
        <v>43</v>
      </c>
      <c r="B1" s="9">
        <v>1</v>
      </c>
      <c r="C1" s="9">
        <v>2</v>
      </c>
      <c r="D1" s="9">
        <v>3</v>
      </c>
      <c r="E1" s="9">
        <v>4</v>
      </c>
      <c r="F1" s="9">
        <v>5</v>
      </c>
      <c r="G1" s="9">
        <v>6</v>
      </c>
      <c r="H1" s="9">
        <v>7</v>
      </c>
      <c r="J1" s="9" t="s">
        <v>44</v>
      </c>
    </row>
    <row r="2" ht="14" customHeight="1" spans="1:8">
      <c r="A2" s="9">
        <v>1</v>
      </c>
      <c r="B2" s="9" t="s">
        <v>45</v>
      </c>
      <c r="C2" s="11" t="s">
        <v>46</v>
      </c>
      <c r="D2" s="11" t="s">
        <v>47</v>
      </c>
      <c r="E2" s="11" t="s">
        <v>48</v>
      </c>
      <c r="F2" s="11" t="s">
        <v>49</v>
      </c>
      <c r="G2" s="12" t="s">
        <v>50</v>
      </c>
      <c r="H2" s="12" t="s">
        <v>51</v>
      </c>
    </row>
    <row r="3" ht="14" customHeight="1" spans="1:8">
      <c r="A3" s="9">
        <v>2</v>
      </c>
      <c r="B3" s="9" t="s">
        <v>52</v>
      </c>
      <c r="C3" s="3" t="s">
        <v>46</v>
      </c>
      <c r="D3" s="3" t="s">
        <v>53</v>
      </c>
      <c r="E3" s="3" t="s">
        <v>54</v>
      </c>
      <c r="F3" s="3" t="s">
        <v>55</v>
      </c>
      <c r="G3" s="4" t="s">
        <v>56</v>
      </c>
      <c r="H3" s="4" t="s">
        <v>57</v>
      </c>
    </row>
    <row r="4" ht="14" customHeight="1" spans="1:8">
      <c r="A4" s="9">
        <v>3</v>
      </c>
      <c r="B4" s="9" t="s">
        <v>58</v>
      </c>
      <c r="C4" s="3" t="s">
        <v>59</v>
      </c>
      <c r="D4" s="3" t="s">
        <v>60</v>
      </c>
      <c r="E4" s="3" t="s">
        <v>61</v>
      </c>
      <c r="F4" s="3" t="s">
        <v>62</v>
      </c>
      <c r="G4" s="4" t="s">
        <v>63</v>
      </c>
      <c r="H4" s="4" t="s">
        <v>64</v>
      </c>
    </row>
    <row r="5" ht="14" customHeight="1" spans="1:8">
      <c r="A5" s="9">
        <v>4</v>
      </c>
      <c r="B5" s="9" t="s">
        <v>65</v>
      </c>
      <c r="C5" s="3" t="s">
        <v>59</v>
      </c>
      <c r="D5" s="3" t="s">
        <v>66</v>
      </c>
      <c r="E5" s="3" t="s">
        <v>67</v>
      </c>
      <c r="F5" s="3" t="s">
        <v>68</v>
      </c>
      <c r="G5" s="4" t="s">
        <v>69</v>
      </c>
      <c r="H5" s="4" t="s">
        <v>70</v>
      </c>
    </row>
    <row r="6" ht="14" customHeight="1" spans="1:8">
      <c r="A6" s="9">
        <v>5</v>
      </c>
      <c r="B6" s="9" t="s">
        <v>71</v>
      </c>
      <c r="C6" s="3" t="s">
        <v>72</v>
      </c>
      <c r="D6" s="3" t="s">
        <v>73</v>
      </c>
      <c r="E6" s="3" t="s">
        <v>74</v>
      </c>
      <c r="F6" s="3" t="s">
        <v>75</v>
      </c>
      <c r="G6" s="4" t="s">
        <v>76</v>
      </c>
      <c r="H6" s="4" t="s">
        <v>77</v>
      </c>
    </row>
    <row r="7" ht="14" customHeight="1" spans="1:8">
      <c r="A7" s="9">
        <v>6</v>
      </c>
      <c r="B7" s="9" t="s">
        <v>78</v>
      </c>
      <c r="C7" s="3" t="s">
        <v>79</v>
      </c>
      <c r="D7" s="3" t="s">
        <v>80</v>
      </c>
      <c r="E7" s="3" t="s">
        <v>81</v>
      </c>
      <c r="F7" s="3" t="s">
        <v>82</v>
      </c>
      <c r="G7" s="4" t="s">
        <v>83</v>
      </c>
      <c r="H7" s="4" t="s">
        <v>84</v>
      </c>
    </row>
    <row r="8" ht="14" customHeight="1" spans="1:8">
      <c r="A8" s="9">
        <v>7</v>
      </c>
      <c r="B8" s="9" t="s">
        <v>85</v>
      </c>
      <c r="C8" s="3" t="s">
        <v>86</v>
      </c>
      <c r="D8" s="3" t="s">
        <v>87</v>
      </c>
      <c r="E8" s="13" t="s">
        <v>88</v>
      </c>
      <c r="F8" s="3" t="s">
        <v>89</v>
      </c>
      <c r="G8" s="4" t="s">
        <v>90</v>
      </c>
      <c r="H8" s="4" t="s">
        <v>91</v>
      </c>
    </row>
    <row r="9" ht="14" customHeight="1" spans="1:8">
      <c r="A9" s="9">
        <v>8</v>
      </c>
      <c r="B9" s="9" t="s">
        <v>92</v>
      </c>
      <c r="C9" s="3" t="s">
        <v>93</v>
      </c>
      <c r="D9" s="3" t="s">
        <v>94</v>
      </c>
      <c r="E9" s="3" t="s">
        <v>95</v>
      </c>
      <c r="F9" s="3" t="s">
        <v>96</v>
      </c>
      <c r="G9" s="4" t="s">
        <v>97</v>
      </c>
      <c r="H9" s="4" t="s">
        <v>98</v>
      </c>
    </row>
    <row r="10" ht="14" customHeight="1" spans="1:8">
      <c r="A10" s="9">
        <v>9</v>
      </c>
      <c r="B10" s="9" t="s">
        <v>99</v>
      </c>
      <c r="C10" s="3" t="s">
        <v>100</v>
      </c>
      <c r="D10" s="3" t="s">
        <v>101</v>
      </c>
      <c r="E10" s="3" t="s">
        <v>102</v>
      </c>
      <c r="F10" s="3" t="s">
        <v>103</v>
      </c>
      <c r="G10" s="4" t="s">
        <v>104</v>
      </c>
      <c r="H10" s="4" t="s">
        <v>98</v>
      </c>
    </row>
    <row r="11" ht="14" customHeight="1" spans="1:8">
      <c r="A11" s="9">
        <v>10</v>
      </c>
      <c r="B11" s="9" t="s">
        <v>105</v>
      </c>
      <c r="C11" s="3" t="s">
        <v>106</v>
      </c>
      <c r="D11" s="3" t="s">
        <v>107</v>
      </c>
      <c r="E11" s="13" t="s">
        <v>108</v>
      </c>
      <c r="F11" s="3" t="s">
        <v>109</v>
      </c>
      <c r="G11" s="4" t="s">
        <v>110</v>
      </c>
      <c r="H11" s="4" t="s">
        <v>98</v>
      </c>
    </row>
    <row r="12" ht="14" customHeight="1" spans="1:8">
      <c r="A12" s="9">
        <v>11</v>
      </c>
      <c r="B12" s="9" t="s">
        <v>45</v>
      </c>
      <c r="C12" s="3" t="s">
        <v>111</v>
      </c>
      <c r="D12" s="3" t="s">
        <v>112</v>
      </c>
      <c r="E12" s="3" t="s">
        <v>113</v>
      </c>
      <c r="F12" s="3" t="s">
        <v>114</v>
      </c>
      <c r="G12" s="4" t="s">
        <v>110</v>
      </c>
      <c r="H12" s="4" t="s">
        <v>98</v>
      </c>
    </row>
    <row r="13" ht="14" customHeight="1" spans="1:8">
      <c r="A13" s="9">
        <v>12</v>
      </c>
      <c r="B13" s="9" t="s">
        <v>52</v>
      </c>
      <c r="C13" s="3" t="s">
        <v>111</v>
      </c>
      <c r="D13" s="3" t="s">
        <v>112</v>
      </c>
      <c r="E13" s="3" t="s">
        <v>113</v>
      </c>
      <c r="F13" s="3" t="s">
        <v>115</v>
      </c>
      <c r="G13" s="4" t="s">
        <v>116</v>
      </c>
      <c r="H13" s="4" t="s">
        <v>98</v>
      </c>
    </row>
    <row r="14" ht="14" customHeight="1" spans="1:8">
      <c r="A14" s="9">
        <v>13</v>
      </c>
      <c r="B14" s="9" t="s">
        <v>58</v>
      </c>
      <c r="C14" s="3" t="s">
        <v>117</v>
      </c>
      <c r="D14" s="3" t="s">
        <v>118</v>
      </c>
      <c r="E14" s="13" t="s">
        <v>119</v>
      </c>
      <c r="F14" s="3" t="s">
        <v>120</v>
      </c>
      <c r="G14" s="4" t="s">
        <v>121</v>
      </c>
      <c r="H14" s="4" t="s">
        <v>122</v>
      </c>
    </row>
    <row r="15" ht="14" customHeight="1" spans="1:8">
      <c r="A15" s="9">
        <v>14</v>
      </c>
      <c r="B15" s="9" t="s">
        <v>65</v>
      </c>
      <c r="C15" s="3" t="s">
        <v>123</v>
      </c>
      <c r="D15" s="3" t="s">
        <v>124</v>
      </c>
      <c r="E15" s="3" t="s">
        <v>125</v>
      </c>
      <c r="F15" s="3" t="s">
        <v>120</v>
      </c>
      <c r="G15" s="4" t="s">
        <v>126</v>
      </c>
      <c r="H15" s="4" t="s">
        <v>127</v>
      </c>
    </row>
    <row r="16" ht="14" customHeight="1" spans="1:8">
      <c r="A16" s="9">
        <v>15</v>
      </c>
      <c r="B16" s="9" t="s">
        <v>71</v>
      </c>
      <c r="C16" s="3" t="s">
        <v>128</v>
      </c>
      <c r="D16" s="3" t="s">
        <v>129</v>
      </c>
      <c r="E16" s="3" t="s">
        <v>130</v>
      </c>
      <c r="F16" s="3" t="s">
        <v>131</v>
      </c>
      <c r="G16" s="4" t="s">
        <v>132</v>
      </c>
      <c r="H16" s="4" t="s">
        <v>133</v>
      </c>
    </row>
    <row r="17" ht="14" customHeight="1" spans="1:8">
      <c r="A17" s="9">
        <v>16</v>
      </c>
      <c r="B17" s="9" t="s">
        <v>78</v>
      </c>
      <c r="C17" s="3" t="s">
        <v>128</v>
      </c>
      <c r="D17" s="3" t="s">
        <v>134</v>
      </c>
      <c r="E17" s="3" t="s">
        <v>135</v>
      </c>
      <c r="F17" s="3" t="s">
        <v>136</v>
      </c>
      <c r="G17" s="4" t="s">
        <v>137</v>
      </c>
      <c r="H17" s="4" t="s">
        <v>138</v>
      </c>
    </row>
    <row r="18" ht="14" customHeight="1" spans="1:8">
      <c r="A18" s="9">
        <v>17</v>
      </c>
      <c r="B18" s="9" t="s">
        <v>85</v>
      </c>
      <c r="C18" s="3" t="s">
        <v>139</v>
      </c>
      <c r="D18" s="3" t="s">
        <v>134</v>
      </c>
      <c r="E18" s="3" t="s">
        <v>140</v>
      </c>
      <c r="F18" s="3" t="s">
        <v>141</v>
      </c>
      <c r="G18" s="4" t="s">
        <v>142</v>
      </c>
      <c r="H18" s="4" t="s">
        <v>138</v>
      </c>
    </row>
    <row r="19" ht="14" customHeight="1" spans="1:8">
      <c r="A19" s="9">
        <v>18</v>
      </c>
      <c r="B19" s="9" t="s">
        <v>92</v>
      </c>
      <c r="C19" s="3" t="s">
        <v>139</v>
      </c>
      <c r="D19" s="3" t="s">
        <v>143</v>
      </c>
      <c r="E19" s="3" t="s">
        <v>144</v>
      </c>
      <c r="F19" s="3" t="s">
        <v>145</v>
      </c>
      <c r="G19" s="4" t="s">
        <v>146</v>
      </c>
      <c r="H19" s="4" t="s">
        <v>147</v>
      </c>
    </row>
    <row r="20" ht="14" customHeight="1" spans="1:8">
      <c r="A20" s="9">
        <v>19</v>
      </c>
      <c r="B20" s="9" t="s">
        <v>99</v>
      </c>
      <c r="C20" s="3" t="s">
        <v>148</v>
      </c>
      <c r="D20" s="3" t="s">
        <v>149</v>
      </c>
      <c r="E20" s="3" t="s">
        <v>150</v>
      </c>
      <c r="F20" s="3" t="s">
        <v>151</v>
      </c>
      <c r="G20" s="4" t="s">
        <v>152</v>
      </c>
      <c r="H20" s="4" t="s">
        <v>153</v>
      </c>
    </row>
    <row r="21" ht="14" customHeight="1" spans="1:8">
      <c r="A21" s="9">
        <v>20</v>
      </c>
      <c r="B21" s="9" t="s">
        <v>105</v>
      </c>
      <c r="C21" s="3" t="s">
        <v>148</v>
      </c>
      <c r="D21" s="3" t="s">
        <v>149</v>
      </c>
      <c r="E21" s="3" t="s">
        <v>154</v>
      </c>
      <c r="F21" s="3" t="s">
        <v>155</v>
      </c>
      <c r="G21" s="4" t="s">
        <v>156</v>
      </c>
      <c r="H21" s="4" t="s">
        <v>157</v>
      </c>
    </row>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A1" sqref="A1"/>
    </sheetView>
  </sheetViews>
  <sheetFormatPr defaultColWidth="9.14285714285714" defaultRowHeight="15"/>
  <cols>
    <col min="7" max="8" width="16.7142857142857" customWidth="1"/>
  </cols>
  <sheetData>
    <row r="1" spans="1:9">
      <c r="A1" s="9" t="s">
        <v>0</v>
      </c>
      <c r="B1" s="9" t="s">
        <v>10</v>
      </c>
      <c r="C1" s="9" t="s">
        <v>11</v>
      </c>
      <c r="D1" s="9" t="s">
        <v>158</v>
      </c>
      <c r="E1" s="9" t="s">
        <v>13</v>
      </c>
      <c r="F1" s="9" t="s">
        <v>14</v>
      </c>
      <c r="G1" s="9" t="s">
        <v>159</v>
      </c>
      <c r="H1" s="9" t="s">
        <v>160</v>
      </c>
      <c r="I1" s="9" t="s">
        <v>161</v>
      </c>
    </row>
    <row r="2" spans="1:9">
      <c r="A2">
        <v>1</v>
      </c>
      <c r="B2">
        <v>10</v>
      </c>
      <c r="C2">
        <v>1</v>
      </c>
      <c r="D2">
        <v>0.1</v>
      </c>
      <c r="E2">
        <v>0.1</v>
      </c>
      <c r="F2">
        <v>0.05</v>
      </c>
      <c r="G2">
        <v>1</v>
      </c>
      <c r="H2">
        <v>3</v>
      </c>
      <c r="I2">
        <v>1</v>
      </c>
    </row>
    <row r="3" spans="1:9">
      <c r="A3">
        <v>2</v>
      </c>
      <c r="B3">
        <v>10</v>
      </c>
      <c r="C3">
        <v>10</v>
      </c>
      <c r="D3">
        <v>0.2</v>
      </c>
      <c r="E3">
        <v>0.2</v>
      </c>
      <c r="F3">
        <v>0.05</v>
      </c>
      <c r="G3">
        <v>1</v>
      </c>
      <c r="H3">
        <v>3</v>
      </c>
      <c r="I3">
        <v>1</v>
      </c>
    </row>
    <row r="4" spans="1:9">
      <c r="A4">
        <v>3</v>
      </c>
      <c r="B4">
        <v>10</v>
      </c>
      <c r="C4">
        <v>10</v>
      </c>
      <c r="D4">
        <v>0.2</v>
      </c>
      <c r="E4">
        <v>0.2</v>
      </c>
      <c r="F4">
        <v>0.05</v>
      </c>
      <c r="G4">
        <v>1</v>
      </c>
      <c r="H4">
        <v>3</v>
      </c>
      <c r="I4">
        <v>1</v>
      </c>
    </row>
    <row r="5" spans="1:9">
      <c r="A5">
        <v>4</v>
      </c>
      <c r="B5">
        <v>100</v>
      </c>
      <c r="C5">
        <v>20</v>
      </c>
      <c r="D5">
        <v>0.35</v>
      </c>
      <c r="E5">
        <v>0.35</v>
      </c>
      <c r="F5">
        <v>0.1</v>
      </c>
      <c r="G5">
        <v>1</v>
      </c>
      <c r="H5">
        <v>3</v>
      </c>
      <c r="I5">
        <v>1</v>
      </c>
    </row>
    <row r="6" spans="1:9">
      <c r="A6">
        <v>5</v>
      </c>
      <c r="B6">
        <v>100</v>
      </c>
      <c r="C6">
        <v>20</v>
      </c>
      <c r="D6">
        <v>0.35</v>
      </c>
      <c r="E6">
        <v>0.35</v>
      </c>
      <c r="F6">
        <v>0.1</v>
      </c>
      <c r="G6">
        <v>1</v>
      </c>
      <c r="H6">
        <v>3</v>
      </c>
      <c r="I6">
        <v>1</v>
      </c>
    </row>
    <row r="7" spans="1:9">
      <c r="A7">
        <v>6</v>
      </c>
      <c r="B7">
        <v>200</v>
      </c>
      <c r="C7">
        <v>50</v>
      </c>
      <c r="D7">
        <v>0.5</v>
      </c>
      <c r="E7">
        <v>0.5</v>
      </c>
      <c r="F7">
        <v>0.15</v>
      </c>
      <c r="G7">
        <v>1</v>
      </c>
      <c r="H7">
        <v>3</v>
      </c>
      <c r="I7">
        <v>1</v>
      </c>
    </row>
    <row r="8" spans="1:9">
      <c r="A8">
        <v>7</v>
      </c>
      <c r="B8">
        <v>200</v>
      </c>
      <c r="C8">
        <v>50</v>
      </c>
      <c r="D8">
        <v>0.5</v>
      </c>
      <c r="E8">
        <v>0.5</v>
      </c>
      <c r="F8">
        <v>0.15</v>
      </c>
      <c r="G8">
        <v>1</v>
      </c>
      <c r="H8">
        <v>3</v>
      </c>
      <c r="I8">
        <v>1</v>
      </c>
    </row>
    <row r="9" spans="1:9">
      <c r="A9">
        <v>8</v>
      </c>
      <c r="B9">
        <v>500</v>
      </c>
      <c r="C9">
        <v>100</v>
      </c>
      <c r="D9">
        <v>0.4</v>
      </c>
      <c r="E9">
        <v>0.4</v>
      </c>
      <c r="F9">
        <v>0.2</v>
      </c>
      <c r="G9">
        <v>1</v>
      </c>
      <c r="H9">
        <v>6</v>
      </c>
      <c r="I9">
        <v>2</v>
      </c>
    </row>
    <row r="10" spans="1:9">
      <c r="A10">
        <v>9</v>
      </c>
      <c r="B10">
        <v>500</v>
      </c>
      <c r="C10">
        <v>100</v>
      </c>
      <c r="D10">
        <v>0.4</v>
      </c>
      <c r="E10">
        <v>0.4</v>
      </c>
      <c r="F10">
        <v>0.2</v>
      </c>
      <c r="G10">
        <v>1</v>
      </c>
      <c r="H10">
        <v>6</v>
      </c>
      <c r="I10">
        <v>2</v>
      </c>
    </row>
    <row r="11" spans="1:9">
      <c r="A11">
        <v>10</v>
      </c>
      <c r="B11">
        <v>500</v>
      </c>
      <c r="C11">
        <v>200</v>
      </c>
      <c r="D11">
        <v>0.5</v>
      </c>
      <c r="E11">
        <v>0.5</v>
      </c>
      <c r="F11">
        <v>0.25</v>
      </c>
      <c r="G11">
        <v>1</v>
      </c>
      <c r="H11">
        <v>6</v>
      </c>
      <c r="I11">
        <v>2</v>
      </c>
    </row>
    <row r="12" spans="1:9">
      <c r="A12">
        <v>11</v>
      </c>
      <c r="B12">
        <v>500</v>
      </c>
      <c r="C12">
        <v>200</v>
      </c>
      <c r="D12">
        <v>0.5</v>
      </c>
      <c r="E12">
        <v>0.5</v>
      </c>
      <c r="F12">
        <v>0.25</v>
      </c>
      <c r="G12">
        <v>1</v>
      </c>
      <c r="H12">
        <v>6</v>
      </c>
      <c r="I12">
        <v>2</v>
      </c>
    </row>
    <row r="13" spans="1:9">
      <c r="A13">
        <v>12</v>
      </c>
      <c r="B13">
        <v>500</v>
      </c>
      <c r="C13">
        <v>200</v>
      </c>
      <c r="D13">
        <v>0.5</v>
      </c>
      <c r="E13">
        <v>0.5</v>
      </c>
      <c r="F13">
        <v>0.25</v>
      </c>
      <c r="G13">
        <v>1</v>
      </c>
      <c r="H13">
        <v>6</v>
      </c>
      <c r="I13">
        <v>2</v>
      </c>
    </row>
    <row r="14" spans="1:9">
      <c r="A14">
        <v>13</v>
      </c>
      <c r="B14">
        <v>1000</v>
      </c>
      <c r="C14">
        <v>500</v>
      </c>
      <c r="D14">
        <v>0.5</v>
      </c>
      <c r="E14">
        <v>0.5</v>
      </c>
      <c r="F14">
        <v>0.3</v>
      </c>
      <c r="G14">
        <v>1</v>
      </c>
      <c r="H14">
        <v>6</v>
      </c>
      <c r="I14">
        <v>2</v>
      </c>
    </row>
    <row r="16" spans="1:1">
      <c r="A16" t="s">
        <v>162</v>
      </c>
    </row>
    <row r="17" spans="1:1">
      <c r="A17" t="s">
        <v>163</v>
      </c>
    </row>
  </sheetData>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4" sqref="A14"/>
    </sheetView>
  </sheetViews>
  <sheetFormatPr defaultColWidth="9.14285714285714" defaultRowHeight="15"/>
  <cols>
    <col min="10" max="10" width="14.8952380952381" customWidth="1"/>
    <col min="11" max="11" width="93.2666666666667" customWidth="1"/>
  </cols>
  <sheetData>
    <row r="1" ht="15.75" spans="1:11">
      <c r="A1" s="9" t="s">
        <v>43</v>
      </c>
      <c r="B1" s="9">
        <v>1</v>
      </c>
      <c r="C1" s="9">
        <v>2</v>
      </c>
      <c r="D1" s="9">
        <v>3</v>
      </c>
      <c r="E1" s="9">
        <v>4</v>
      </c>
      <c r="F1" s="9">
        <v>5</v>
      </c>
      <c r="G1" s="9">
        <v>6</v>
      </c>
      <c r="H1" s="9">
        <v>7</v>
      </c>
      <c r="J1" s="1" t="s">
        <v>164</v>
      </c>
      <c r="K1" s="2" t="s">
        <v>165</v>
      </c>
    </row>
    <row r="2" ht="15.75" spans="1:11">
      <c r="A2" s="9">
        <v>1</v>
      </c>
      <c r="B2" s="10" t="s">
        <v>166</v>
      </c>
      <c r="C2" s="10" t="s">
        <v>167</v>
      </c>
      <c r="D2" s="10" t="s">
        <v>168</v>
      </c>
      <c r="E2" s="10" t="s">
        <v>169</v>
      </c>
      <c r="F2" s="10" t="s">
        <v>170</v>
      </c>
      <c r="G2" s="10" t="s">
        <v>171</v>
      </c>
      <c r="H2" s="9"/>
      <c r="J2" s="3">
        <v>1</v>
      </c>
      <c r="K2" s="4" t="s">
        <v>172</v>
      </c>
    </row>
    <row r="3" ht="15.75" spans="1:11">
      <c r="A3" s="9">
        <v>2</v>
      </c>
      <c r="B3" s="10" t="s">
        <v>173</v>
      </c>
      <c r="C3" s="10" t="s">
        <v>174</v>
      </c>
      <c r="D3" s="10" t="s">
        <v>175</v>
      </c>
      <c r="E3" s="10" t="s">
        <v>176</v>
      </c>
      <c r="F3" s="10" t="s">
        <v>177</v>
      </c>
      <c r="G3" s="10" t="s">
        <v>178</v>
      </c>
      <c r="H3" s="9"/>
      <c r="J3" s="3">
        <v>2</v>
      </c>
      <c r="K3" s="4" t="s">
        <v>179</v>
      </c>
    </row>
    <row r="4" ht="15.75" spans="1:11">
      <c r="A4" s="9">
        <v>3</v>
      </c>
      <c r="B4" s="10" t="s">
        <v>180</v>
      </c>
      <c r="C4" s="10" t="s">
        <v>181</v>
      </c>
      <c r="D4" s="10" t="s">
        <v>182</v>
      </c>
      <c r="E4" s="10" t="s">
        <v>183</v>
      </c>
      <c r="F4" s="10" t="s">
        <v>184</v>
      </c>
      <c r="G4" s="10" t="s">
        <v>178</v>
      </c>
      <c r="H4" s="9"/>
      <c r="J4" s="3">
        <v>3</v>
      </c>
      <c r="K4" s="4" t="s">
        <v>185</v>
      </c>
    </row>
    <row r="5" ht="26.25" spans="1:11">
      <c r="A5" s="9">
        <v>4</v>
      </c>
      <c r="B5" s="10" t="s">
        <v>186</v>
      </c>
      <c r="C5" s="10" t="s">
        <v>187</v>
      </c>
      <c r="D5" s="10" t="s">
        <v>188</v>
      </c>
      <c r="E5" s="10" t="s">
        <v>189</v>
      </c>
      <c r="F5" s="10" t="s">
        <v>190</v>
      </c>
      <c r="G5" s="10" t="s">
        <v>178</v>
      </c>
      <c r="J5" s="3">
        <v>4</v>
      </c>
      <c r="K5" s="4" t="s">
        <v>191</v>
      </c>
    </row>
    <row r="6" ht="39" spans="1:11">
      <c r="A6" s="9">
        <v>5</v>
      </c>
      <c r="B6" s="10" t="s">
        <v>192</v>
      </c>
      <c r="C6" s="10" t="s">
        <v>193</v>
      </c>
      <c r="D6" s="10" t="s">
        <v>194</v>
      </c>
      <c r="E6" s="10" t="s">
        <v>169</v>
      </c>
      <c r="F6" s="10" t="s">
        <v>195</v>
      </c>
      <c r="G6" s="10" t="s">
        <v>171</v>
      </c>
      <c r="H6" s="9"/>
      <c r="J6" s="3">
        <v>5</v>
      </c>
      <c r="K6" s="4" t="s">
        <v>196</v>
      </c>
    </row>
    <row r="7" ht="26.25" spans="1:11">
      <c r="A7" s="9">
        <v>6</v>
      </c>
      <c r="B7" s="10" t="s">
        <v>173</v>
      </c>
      <c r="C7" s="10" t="s">
        <v>174</v>
      </c>
      <c r="D7" s="10" t="s">
        <v>175</v>
      </c>
      <c r="E7" s="10" t="s">
        <v>176</v>
      </c>
      <c r="F7" s="10" t="s">
        <v>197</v>
      </c>
      <c r="G7" s="10" t="s">
        <v>178</v>
      </c>
      <c r="H7" s="9"/>
      <c r="J7" s="3">
        <v>6</v>
      </c>
      <c r="K7" s="4" t="s">
        <v>198</v>
      </c>
    </row>
    <row r="8" spans="1:10">
      <c r="A8" s="9">
        <v>7</v>
      </c>
      <c r="B8" s="10" t="s">
        <v>180</v>
      </c>
      <c r="C8" s="10" t="s">
        <v>181</v>
      </c>
      <c r="D8" s="10" t="s">
        <v>182</v>
      </c>
      <c r="E8" s="10" t="s">
        <v>183</v>
      </c>
      <c r="F8" s="10" t="s">
        <v>184</v>
      </c>
      <c r="G8" s="10" t="s">
        <v>178</v>
      </c>
      <c r="H8" s="9"/>
      <c r="J8" s="8"/>
    </row>
    <row r="9" spans="1:8">
      <c r="A9" s="9">
        <v>8</v>
      </c>
      <c r="B9" s="10" t="s">
        <v>199</v>
      </c>
      <c r="C9" s="10" t="s">
        <v>200</v>
      </c>
      <c r="D9" s="10" t="s">
        <v>201</v>
      </c>
      <c r="E9" s="10" t="s">
        <v>202</v>
      </c>
      <c r="F9" s="10" t="s">
        <v>190</v>
      </c>
      <c r="G9" s="10"/>
      <c r="H9" s="9"/>
    </row>
    <row r="10" spans="1:8">
      <c r="A10" s="9">
        <v>9</v>
      </c>
      <c r="B10" s="10" t="s">
        <v>203</v>
      </c>
      <c r="C10" s="10" t="s">
        <v>204</v>
      </c>
      <c r="D10" s="10" t="s">
        <v>205</v>
      </c>
      <c r="E10" s="10" t="s">
        <v>169</v>
      </c>
      <c r="F10" s="10" t="s">
        <v>206</v>
      </c>
      <c r="G10" s="10" t="s">
        <v>171</v>
      </c>
      <c r="H10" s="9"/>
    </row>
    <row r="11" spans="1:8">
      <c r="A11" s="9">
        <v>10</v>
      </c>
      <c r="B11" s="10" t="s">
        <v>173</v>
      </c>
      <c r="C11" s="10" t="s">
        <v>174</v>
      </c>
      <c r="D11" s="10" t="s">
        <v>175</v>
      </c>
      <c r="E11" s="10" t="s">
        <v>176</v>
      </c>
      <c r="F11" s="10" t="s">
        <v>207</v>
      </c>
      <c r="G11" s="10" t="s">
        <v>178</v>
      </c>
      <c r="H11" s="9"/>
    </row>
    <row r="12" spans="1:8">
      <c r="A12" s="9">
        <v>11</v>
      </c>
      <c r="B12" s="10" t="s">
        <v>180</v>
      </c>
      <c r="C12" s="10" t="s">
        <v>208</v>
      </c>
      <c r="D12" s="10" t="s">
        <v>182</v>
      </c>
      <c r="E12" s="10" t="s">
        <v>183</v>
      </c>
      <c r="F12" s="10" t="s">
        <v>184</v>
      </c>
      <c r="G12" s="10" t="s">
        <v>178</v>
      </c>
      <c r="H12" s="9"/>
    </row>
    <row r="13" spans="1:8">
      <c r="A13" s="9">
        <v>12</v>
      </c>
      <c r="B13" s="10" t="s">
        <v>209</v>
      </c>
      <c r="C13" s="10" t="s">
        <v>200</v>
      </c>
      <c r="D13" s="10" t="s">
        <v>210</v>
      </c>
      <c r="E13" s="10" t="s">
        <v>211</v>
      </c>
      <c r="F13" s="10" t="s">
        <v>190</v>
      </c>
      <c r="G13" s="10"/>
      <c r="H13" s="9"/>
    </row>
    <row r="14" spans="1:8">
      <c r="A14" s="9">
        <v>13</v>
      </c>
      <c r="B14" s="10" t="s">
        <v>212</v>
      </c>
      <c r="C14" s="10" t="s">
        <v>212</v>
      </c>
      <c r="D14" s="10" t="s">
        <v>212</v>
      </c>
      <c r="E14" s="10" t="s">
        <v>212</v>
      </c>
      <c r="F14" s="10" t="s">
        <v>212</v>
      </c>
      <c r="G14" s="10" t="s">
        <v>212</v>
      </c>
      <c r="H14" s="9"/>
    </row>
    <row r="16" spans="1:1">
      <c r="A16" s="7" t="s">
        <v>213</v>
      </c>
    </row>
    <row r="17" spans="1:1">
      <c r="A17" s="9" t="s">
        <v>214</v>
      </c>
    </row>
  </sheetData>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4" sqref="G14"/>
    </sheetView>
  </sheetViews>
  <sheetFormatPr defaultColWidth="9.14285714285714" defaultRowHeight="15" outlineLevelCol="7"/>
  <cols>
    <col min="1" max="1" width="9.14285714285714" style="6"/>
    <col min="2" max="2" width="19.8571428571429" style="6" customWidth="1"/>
    <col min="3" max="3" width="19.1428571428571" style="6" customWidth="1"/>
    <col min="4" max="4" width="15.7142857142857" style="6" customWidth="1"/>
    <col min="5" max="5" width="19.5714285714286" style="6" customWidth="1"/>
    <col min="6" max="6" width="15.7142857142857" style="6" customWidth="1"/>
    <col min="7" max="7" width="20.2857142857143" style="6" customWidth="1"/>
    <col min="8" max="16384" width="9.14285714285714" style="6"/>
  </cols>
  <sheetData>
    <row r="1" spans="1:8">
      <c r="A1" s="7" t="s">
        <v>43</v>
      </c>
      <c r="B1" s="7">
        <v>1</v>
      </c>
      <c r="C1" s="7">
        <v>2</v>
      </c>
      <c r="D1" s="7">
        <v>3</v>
      </c>
      <c r="E1" s="7">
        <v>4</v>
      </c>
      <c r="F1" s="7">
        <v>5</v>
      </c>
      <c r="G1" s="7">
        <v>6</v>
      </c>
      <c r="H1" s="7"/>
    </row>
    <row r="2" ht="25.5" spans="1:8">
      <c r="A2" s="7">
        <v>1</v>
      </c>
      <c r="B2" s="8" t="s">
        <v>215</v>
      </c>
      <c r="C2" s="8" t="s">
        <v>216</v>
      </c>
      <c r="D2" s="8" t="s">
        <v>217</v>
      </c>
      <c r="E2" s="8" t="s">
        <v>218</v>
      </c>
      <c r="F2" s="8" t="s">
        <v>219</v>
      </c>
      <c r="G2" s="8" t="s">
        <v>220</v>
      </c>
      <c r="H2" s="7"/>
    </row>
    <row r="3" spans="1:8">
      <c r="A3" s="7">
        <v>2</v>
      </c>
      <c r="B3" s="8" t="s">
        <v>221</v>
      </c>
      <c r="C3" s="8" t="s">
        <v>222</v>
      </c>
      <c r="D3" s="8" t="s">
        <v>223</v>
      </c>
      <c r="E3" s="8" t="s">
        <v>224</v>
      </c>
      <c r="F3" s="8" t="s">
        <v>225</v>
      </c>
      <c r="G3" s="8" t="s">
        <v>226</v>
      </c>
      <c r="H3" s="7"/>
    </row>
    <row r="4" spans="1:8">
      <c r="A4" s="7">
        <v>3</v>
      </c>
      <c r="B4" s="8" t="s">
        <v>227</v>
      </c>
      <c r="C4" s="8" t="s">
        <v>228</v>
      </c>
      <c r="D4" s="8" t="s">
        <v>229</v>
      </c>
      <c r="E4" s="8" t="s">
        <v>230</v>
      </c>
      <c r="F4" s="8" t="s">
        <v>231</v>
      </c>
      <c r="G4" s="8" t="s">
        <v>232</v>
      </c>
      <c r="H4" s="7"/>
    </row>
    <row r="5" spans="1:8">
      <c r="A5" s="7">
        <v>4</v>
      </c>
      <c r="B5" s="8" t="s">
        <v>233</v>
      </c>
      <c r="C5" s="8" t="s">
        <v>234</v>
      </c>
      <c r="D5" s="8" t="s">
        <v>235</v>
      </c>
      <c r="E5" s="8" t="s">
        <v>236</v>
      </c>
      <c r="F5" s="8" t="s">
        <v>237</v>
      </c>
      <c r="G5" s="8" t="s">
        <v>238</v>
      </c>
      <c r="H5" s="7"/>
    </row>
    <row r="6" spans="1:8">
      <c r="A6" s="7">
        <v>5</v>
      </c>
      <c r="B6" s="8" t="s">
        <v>239</v>
      </c>
      <c r="C6" s="8" t="s">
        <v>240</v>
      </c>
      <c r="D6" s="8" t="s">
        <v>241</v>
      </c>
      <c r="E6" s="8" t="s">
        <v>242</v>
      </c>
      <c r="F6" s="8" t="s">
        <v>243</v>
      </c>
      <c r="G6" s="8" t="s">
        <v>244</v>
      </c>
      <c r="H6" s="7"/>
    </row>
    <row r="7" spans="1:8">
      <c r="A7" s="7">
        <v>6</v>
      </c>
      <c r="B7" s="8" t="s">
        <v>245</v>
      </c>
      <c r="C7" s="8" t="s">
        <v>246</v>
      </c>
      <c r="D7" s="8" t="s">
        <v>247</v>
      </c>
      <c r="E7" s="8" t="s">
        <v>248</v>
      </c>
      <c r="F7" s="8" t="s">
        <v>249</v>
      </c>
      <c r="G7" s="8" t="s">
        <v>250</v>
      </c>
      <c r="H7" s="7"/>
    </row>
    <row r="8" spans="1:8">
      <c r="A8" s="7">
        <v>7</v>
      </c>
      <c r="B8" s="8" t="s">
        <v>251</v>
      </c>
      <c r="C8" s="8" t="s">
        <v>252</v>
      </c>
      <c r="D8" s="8" t="s">
        <v>253</v>
      </c>
      <c r="E8" s="8" t="s">
        <v>254</v>
      </c>
      <c r="F8" s="8" t="s">
        <v>255</v>
      </c>
      <c r="G8" s="8" t="s">
        <v>256</v>
      </c>
      <c r="H8" s="7"/>
    </row>
    <row r="9" spans="1:8">
      <c r="A9" s="7">
        <v>8</v>
      </c>
      <c r="B9" s="8" t="s">
        <v>257</v>
      </c>
      <c r="C9" s="8" t="s">
        <v>258</v>
      </c>
      <c r="D9" s="8" t="s">
        <v>259</v>
      </c>
      <c r="E9" s="8" t="s">
        <v>260</v>
      </c>
      <c r="F9" s="8" t="s">
        <v>261</v>
      </c>
      <c r="G9" s="8" t="s">
        <v>262</v>
      </c>
      <c r="H9" s="7"/>
    </row>
    <row r="10" spans="1:8">
      <c r="A10" s="7">
        <v>9</v>
      </c>
      <c r="B10" s="8" t="s">
        <v>263</v>
      </c>
      <c r="C10" s="8" t="s">
        <v>264</v>
      </c>
      <c r="D10" s="8" t="s">
        <v>265</v>
      </c>
      <c r="E10" s="8" t="s">
        <v>266</v>
      </c>
      <c r="F10" s="8" t="s">
        <v>267</v>
      </c>
      <c r="G10" s="8" t="s">
        <v>268</v>
      </c>
      <c r="H10" s="7"/>
    </row>
    <row r="11" spans="1:8">
      <c r="A11" s="7">
        <v>10</v>
      </c>
      <c r="B11" s="8" t="s">
        <v>269</v>
      </c>
      <c r="C11" s="8" t="s">
        <v>270</v>
      </c>
      <c r="D11" s="8" t="s">
        <v>271</v>
      </c>
      <c r="E11" s="8" t="s">
        <v>272</v>
      </c>
      <c r="F11" s="8" t="s">
        <v>273</v>
      </c>
      <c r="G11" s="8" t="s">
        <v>274</v>
      </c>
      <c r="H11" s="7"/>
    </row>
    <row r="12" spans="1:8">
      <c r="A12" s="7">
        <v>11</v>
      </c>
      <c r="B12" s="8" t="s">
        <v>275</v>
      </c>
      <c r="C12" s="8" t="s">
        <v>276</v>
      </c>
      <c r="D12" s="8" t="s">
        <v>277</v>
      </c>
      <c r="E12" s="8" t="s">
        <v>278</v>
      </c>
      <c r="F12" s="8" t="s">
        <v>279</v>
      </c>
      <c r="G12" s="8" t="s">
        <v>280</v>
      </c>
      <c r="H12" s="7"/>
    </row>
    <row r="13" spans="1:8">
      <c r="A13" s="7">
        <v>12</v>
      </c>
      <c r="B13" s="8" t="s">
        <v>281</v>
      </c>
      <c r="C13" s="8" t="s">
        <v>282</v>
      </c>
      <c r="D13" s="8" t="s">
        <v>283</v>
      </c>
      <c r="E13" s="8" t="s">
        <v>284</v>
      </c>
      <c r="F13" s="8" t="s">
        <v>285</v>
      </c>
      <c r="G13" s="8" t="s">
        <v>286</v>
      </c>
      <c r="H13" s="7"/>
    </row>
    <row r="14" spans="1:7">
      <c r="A14" s="6">
        <v>13</v>
      </c>
      <c r="B14" s="6" t="s">
        <v>212</v>
      </c>
      <c r="C14" s="6" t="s">
        <v>212</v>
      </c>
      <c r="D14" s="6" t="s">
        <v>212</v>
      </c>
      <c r="E14" s="6" t="s">
        <v>212</v>
      </c>
      <c r="F14" s="6" t="s">
        <v>212</v>
      </c>
      <c r="G14" s="6" t="s">
        <v>212</v>
      </c>
    </row>
    <row r="15" spans="2:2">
      <c r="B15" s="7" t="s">
        <v>287</v>
      </c>
    </row>
  </sheetData>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D14" sqref="D14"/>
    </sheetView>
  </sheetViews>
  <sheetFormatPr defaultColWidth="9.14285714285714" defaultRowHeight="15" outlineLevelCol="1"/>
  <cols>
    <col min="2" max="2" width="134.714285714286" customWidth="1"/>
  </cols>
  <sheetData>
    <row r="1" ht="15.75" spans="1:2">
      <c r="A1" s="1" t="s">
        <v>164</v>
      </c>
      <c r="B1" s="2" t="s">
        <v>288</v>
      </c>
    </row>
    <row r="2" ht="16" customHeight="1" spans="1:2">
      <c r="A2" s="3">
        <v>1</v>
      </c>
      <c r="B2" s="4" t="s">
        <v>289</v>
      </c>
    </row>
    <row r="3" ht="16" customHeight="1" spans="1:2">
      <c r="A3" s="3">
        <v>2</v>
      </c>
      <c r="B3" s="4" t="s">
        <v>290</v>
      </c>
    </row>
    <row r="4" ht="16" customHeight="1" spans="1:2">
      <c r="A4" s="3">
        <v>3</v>
      </c>
      <c r="B4" s="5" t="s">
        <v>291</v>
      </c>
    </row>
    <row r="5" ht="16" customHeight="1" spans="1:2">
      <c r="A5" s="3">
        <v>4</v>
      </c>
      <c r="B5" s="5" t="s">
        <v>292</v>
      </c>
    </row>
    <row r="6" ht="16" customHeight="1" spans="1:2">
      <c r="A6" s="3">
        <v>5</v>
      </c>
      <c r="B6" s="5" t="s">
        <v>293</v>
      </c>
    </row>
    <row r="7" ht="16" customHeight="1" spans="1:2">
      <c r="A7" s="3">
        <v>6</v>
      </c>
      <c r="B7" s="4" t="s">
        <v>294</v>
      </c>
    </row>
    <row r="8" ht="16" customHeight="1" spans="1:2">
      <c r="A8" s="3">
        <v>7</v>
      </c>
      <c r="B8" s="4" t="s">
        <v>295</v>
      </c>
    </row>
    <row r="9" ht="16" customHeight="1" spans="1:2">
      <c r="A9" s="3">
        <v>8</v>
      </c>
      <c r="B9" s="4" t="s">
        <v>296</v>
      </c>
    </row>
    <row r="10" ht="16" customHeight="1" spans="1:2">
      <c r="A10" s="3">
        <v>9</v>
      </c>
      <c r="B10" s="4" t="s">
        <v>297</v>
      </c>
    </row>
    <row r="11" ht="16" customHeight="1" spans="1:2">
      <c r="A11" s="3">
        <v>10</v>
      </c>
      <c r="B11" s="4" t="s">
        <v>298</v>
      </c>
    </row>
    <row r="12" ht="16" customHeight="1" spans="1:2">
      <c r="A12" s="3">
        <v>11</v>
      </c>
      <c r="B12" s="4" t="s">
        <v>299</v>
      </c>
    </row>
    <row r="13" ht="16" customHeight="1" spans="1:2">
      <c r="A13" s="3">
        <v>12</v>
      </c>
      <c r="B13" s="4" t="s">
        <v>299</v>
      </c>
    </row>
    <row r="14" ht="16" customHeight="1" spans="1:2">
      <c r="A14" s="3">
        <v>13</v>
      </c>
      <c r="B14" s="4" t="s">
        <v>300</v>
      </c>
    </row>
    <row r="15" ht="16" customHeight="1" spans="1:2">
      <c r="A15" s="3">
        <v>14</v>
      </c>
      <c r="B15" s="5" t="s">
        <v>301</v>
      </c>
    </row>
    <row r="16" ht="16" customHeight="1" spans="1:2">
      <c r="A16" s="3">
        <v>15</v>
      </c>
      <c r="B16" s="4" t="s">
        <v>302</v>
      </c>
    </row>
    <row r="17" ht="16" customHeight="1" spans="1:2">
      <c r="A17" s="3">
        <v>16</v>
      </c>
      <c r="B17" s="4" t="s">
        <v>302</v>
      </c>
    </row>
    <row r="18" ht="16" customHeight="1" spans="1:2">
      <c r="A18" s="3">
        <v>17</v>
      </c>
      <c r="B18" s="4" t="s">
        <v>303</v>
      </c>
    </row>
    <row r="19" ht="15.75" spans="1:2">
      <c r="A19">
        <v>18</v>
      </c>
      <c r="B19" s="4" t="s">
        <v>303</v>
      </c>
    </row>
    <row r="20" ht="15.75" spans="1:2">
      <c r="A20">
        <v>19</v>
      </c>
      <c r="B20" s="4" t="s">
        <v>303</v>
      </c>
    </row>
    <row r="21" ht="15.75" spans="1:2">
      <c r="A21">
        <v>20</v>
      </c>
      <c r="B21" s="4" t="s">
        <v>303</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9</vt:i4>
      </vt:variant>
    </vt:vector>
  </HeadingPairs>
  <TitlesOfParts>
    <vt:vector size="9" baseType="lpstr">
      <vt:lpstr>DUNGEON KEY</vt:lpstr>
      <vt:lpstr>INSTRUCTIONS &amp; INFO</vt:lpstr>
      <vt:lpstr>ROOM CONTENTS</vt:lpstr>
      <vt:lpstr>ENCOUNTERS</vt:lpstr>
      <vt:lpstr>MONSTERS</vt:lpstr>
      <vt:lpstr>TREASURE</vt:lpstr>
      <vt:lpstr>TRAPS</vt:lpstr>
      <vt:lpstr>DRESSING</vt:lpstr>
      <vt:lpstr>TRICKS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cms46</cp:lastModifiedBy>
  <dcterms:created xsi:type="dcterms:W3CDTF">2018-11-16T02:48:00Z</dcterms:created>
  <dcterms:modified xsi:type="dcterms:W3CDTF">2018-11-16T23:55:24Z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